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HP\Documents\EGIDES\FCJ\2eme edition 2021-2022\canevas budget\"/>
    </mc:Choice>
  </mc:AlternateContent>
  <xr:revisionPtr revIDLastSave="0" documentId="8_{9FFD47A3-0339-4098-91B2-BD1DDB3D78AF}" xr6:coauthVersionLast="47" xr6:coauthVersionMax="47" xr10:uidLastSave="{00000000-0000-0000-0000-000000000000}"/>
  <bookViews>
    <workbookView xWindow="-110" yWindow="-110" windowWidth="19420" windowHeight="10420" xr2:uid="{6D8812BD-B255-4804-8C16-7E0EE6C84686}"/>
  </bookViews>
  <sheets>
    <sheet name="Instructions " sheetId="22" r:id="rId1"/>
    <sheet name="Résumé du budget" sheetId="1" r:id="rId2"/>
    <sheet name="Budget_Activites" sheetId="20" r:id="rId3"/>
    <sheet name="Budget_Fonctionnement " sheetId="23" r:id="rId4"/>
  </sheets>
  <definedNames>
    <definedName name="_xlnm._FilterDatabase" localSheetId="2" hidden="1">Budget_Activites!$B$10:$J$85</definedName>
    <definedName name="_xlnm._FilterDatabase" localSheetId="3" hidden="1">'Budget_Fonctionnement '!$B$10:$H$52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8" i="1" l="1"/>
  <c r="D27" i="1"/>
  <c r="D25" i="1"/>
  <c r="C25" i="1"/>
  <c r="F19" i="1"/>
  <c r="F25" i="1" s="1"/>
  <c r="E25" i="1"/>
  <c r="E24" i="1"/>
  <c r="D24" i="1"/>
  <c r="C24" i="1"/>
  <c r="E19" i="1"/>
  <c r="D19" i="1"/>
  <c r="C19" i="1"/>
  <c r="D11" i="1"/>
  <c r="C21" i="1" a="1"/>
  <c r="C21" i="1" s="1"/>
  <c r="D21" i="1" s="1"/>
  <c r="H49" i="23"/>
  <c r="G49" i="23"/>
  <c r="G24" i="23"/>
  <c r="H24" i="23" s="1"/>
  <c r="C11" i="1" a="1"/>
  <c r="C11" i="1" s="1"/>
  <c r="C23" i="1" a="1"/>
  <c r="C23" i="1" s="1"/>
  <c r="D23" i="1" s="1"/>
  <c r="C22" i="1" a="1"/>
  <c r="C22" i="1" s="1"/>
  <c r="D22" i="1" s="1"/>
  <c r="C13" i="1" a="1"/>
  <c r="C13" i="1" s="1"/>
  <c r="D13" i="1" s="1"/>
  <c r="C12" i="1" a="1"/>
  <c r="C12" i="1" s="1"/>
  <c r="H23" i="23"/>
  <c r="G23" i="23"/>
  <c r="G50" i="23" l="1"/>
  <c r="H50" i="23" s="1"/>
  <c r="G51" i="23"/>
  <c r="H51" i="23" s="1"/>
  <c r="G52" i="23"/>
  <c r="H52" i="23" s="1"/>
  <c r="G43" i="23"/>
  <c r="H43" i="23" s="1"/>
  <c r="G44" i="23"/>
  <c r="H44" i="23" s="1"/>
  <c r="G45" i="23"/>
  <c r="H45" i="23" s="1"/>
  <c r="G37" i="23"/>
  <c r="H37" i="23" s="1"/>
  <c r="G38" i="23"/>
  <c r="H38" i="23" s="1"/>
  <c r="G39" i="23"/>
  <c r="H39" i="23" s="1"/>
  <c r="G30" i="23"/>
  <c r="H30" i="23" s="1"/>
  <c r="G31" i="23"/>
  <c r="H31" i="23" s="1"/>
  <c r="G32" i="23"/>
  <c r="H32" i="23" s="1"/>
  <c r="G25" i="23"/>
  <c r="H25" i="23" s="1"/>
  <c r="G26" i="23"/>
  <c r="H26" i="23" s="1"/>
  <c r="G18" i="23"/>
  <c r="H18" i="23" s="1"/>
  <c r="G19" i="23"/>
  <c r="H19" i="23" s="1"/>
  <c r="G16" i="23"/>
  <c r="H16" i="23" s="1"/>
  <c r="G17" i="23"/>
  <c r="H17" i="23" s="1"/>
  <c r="I85" i="20"/>
  <c r="J85" i="20" s="1"/>
  <c r="I84" i="20"/>
  <c r="J84" i="20" s="1"/>
  <c r="I83" i="20"/>
  <c r="J83" i="20" s="1"/>
  <c r="I82" i="20"/>
  <c r="J82" i="20" s="1"/>
  <c r="I81" i="20"/>
  <c r="J81" i="20" s="1"/>
  <c r="I80" i="20"/>
  <c r="J80" i="20" s="1"/>
  <c r="I79" i="20"/>
  <c r="J79" i="20" s="1"/>
  <c r="I78" i="20"/>
  <c r="J78" i="20" s="1"/>
  <c r="I77" i="20"/>
  <c r="J77" i="20" s="1"/>
  <c r="I76" i="20"/>
  <c r="J76" i="20" s="1"/>
  <c r="I75" i="20"/>
  <c r="J75" i="20" s="1"/>
  <c r="I74" i="20"/>
  <c r="J74" i="20" s="1"/>
  <c r="I73" i="20"/>
  <c r="J73" i="20" s="1"/>
  <c r="I72" i="20"/>
  <c r="J72" i="20" s="1"/>
  <c r="I71" i="20"/>
  <c r="J71" i="20" s="1"/>
  <c r="I60" i="20"/>
  <c r="J60" i="20" s="1"/>
  <c r="I59" i="20"/>
  <c r="J59" i="20" s="1"/>
  <c r="I58" i="20"/>
  <c r="J58" i="20" s="1"/>
  <c r="I57" i="20"/>
  <c r="J57" i="20" s="1"/>
  <c r="I56" i="20"/>
  <c r="J56" i="20" s="1"/>
  <c r="I55" i="20"/>
  <c r="J55" i="20" s="1"/>
  <c r="I54" i="20"/>
  <c r="J54" i="20" s="1"/>
  <c r="I53" i="20"/>
  <c r="J53" i="20" s="1"/>
  <c r="I52" i="20"/>
  <c r="J52" i="20" s="1"/>
  <c r="I51" i="20"/>
  <c r="J51" i="20" s="1"/>
  <c r="I50" i="20"/>
  <c r="J50" i="20" s="1"/>
  <c r="I49" i="20"/>
  <c r="J49" i="20" s="1"/>
  <c r="I48" i="20"/>
  <c r="J48" i="20" s="1"/>
  <c r="I47" i="20"/>
  <c r="J47" i="20" s="1"/>
  <c r="I46" i="20"/>
  <c r="J46" i="20" s="1"/>
  <c r="I36" i="20"/>
  <c r="J36" i="20" s="1"/>
  <c r="I35" i="20"/>
  <c r="J35" i="20" s="1"/>
  <c r="I34" i="20"/>
  <c r="J34" i="20" s="1"/>
  <c r="I33" i="20"/>
  <c r="J33" i="20" s="1"/>
  <c r="I32" i="20"/>
  <c r="J32" i="20" s="1"/>
  <c r="I22" i="20" l="1"/>
  <c r="J22" i="20" s="1"/>
  <c r="I23" i="20"/>
  <c r="J23" i="20" s="1"/>
  <c r="I24" i="20"/>
  <c r="J24" i="20" s="1"/>
  <c r="I25" i="20"/>
  <c r="J25" i="20" s="1"/>
  <c r="I26" i="20"/>
  <c r="J26" i="20" s="1"/>
  <c r="I27" i="20"/>
  <c r="J27" i="20" s="1"/>
  <c r="I28" i="20"/>
  <c r="J28" i="20" s="1"/>
  <c r="I29" i="20"/>
  <c r="J29" i="20" s="1"/>
  <c r="I30" i="20"/>
  <c r="J30" i="20" s="1"/>
  <c r="I31" i="20"/>
  <c r="J31" i="20" s="1"/>
  <c r="I70" i="20"/>
  <c r="J70" i="20" s="1"/>
  <c r="G15" i="23"/>
  <c r="H15" i="23" s="1"/>
  <c r="I68" i="20"/>
  <c r="J68" i="20" s="1"/>
  <c r="I12" i="20"/>
  <c r="G48" i="23"/>
  <c r="H48" i="23" s="1"/>
  <c r="G47" i="23"/>
  <c r="H47" i="23" s="1"/>
  <c r="G42" i="23"/>
  <c r="H42" i="23" s="1"/>
  <c r="G41" i="23"/>
  <c r="H41" i="23" s="1"/>
  <c r="G36" i="23"/>
  <c r="H36" i="23" s="1"/>
  <c r="G35" i="23"/>
  <c r="H35" i="23" s="1"/>
  <c r="G14" i="23"/>
  <c r="H14" i="23" s="1"/>
  <c r="G29" i="23"/>
  <c r="H29" i="23" s="1"/>
  <c r="G28" i="23"/>
  <c r="H28" i="23" s="1"/>
  <c r="G22" i="23"/>
  <c r="H22" i="23" s="1"/>
  <c r="G21" i="23"/>
  <c r="H21" i="23" s="1"/>
  <c r="G13" i="23"/>
  <c r="J12" i="20" l="1"/>
  <c r="H13" i="23"/>
  <c r="H8" i="23" s="1"/>
  <c r="G8" i="23"/>
  <c r="I69" i="20" l="1"/>
  <c r="I67" i="20"/>
  <c r="J67" i="20" s="1"/>
  <c r="I66" i="20"/>
  <c r="J66" i="20" s="1"/>
  <c r="I65" i="20"/>
  <c r="J65" i="20" s="1"/>
  <c r="I64" i="20"/>
  <c r="J64" i="20" s="1"/>
  <c r="I63" i="20"/>
  <c r="J63" i="20" s="1"/>
  <c r="I62" i="20"/>
  <c r="J62" i="20" s="1"/>
  <c r="I45" i="20"/>
  <c r="J45" i="20" s="1"/>
  <c r="I44" i="20"/>
  <c r="J44" i="20" s="1"/>
  <c r="I43" i="20"/>
  <c r="J43" i="20" s="1"/>
  <c r="I42" i="20"/>
  <c r="J42" i="20" s="1"/>
  <c r="I41" i="20"/>
  <c r="J41" i="20" s="1"/>
  <c r="I40" i="20"/>
  <c r="J40" i="20" s="1"/>
  <c r="I39" i="20"/>
  <c r="J39" i="20" s="1"/>
  <c r="I38" i="20"/>
  <c r="J38" i="20" s="1"/>
  <c r="I21" i="20"/>
  <c r="J21" i="20" s="1"/>
  <c r="I20" i="20"/>
  <c r="J20" i="20" s="1"/>
  <c r="I19" i="20"/>
  <c r="J19" i="20" s="1"/>
  <c r="I18" i="20"/>
  <c r="J18" i="20" s="1"/>
  <c r="I17" i="20"/>
  <c r="J17" i="20" s="1"/>
  <c r="I16" i="20"/>
  <c r="J16" i="20" s="1"/>
  <c r="I15" i="20"/>
  <c r="I14" i="20"/>
  <c r="J14" i="20" s="1"/>
  <c r="I13" i="20"/>
  <c r="C15" i="1" s="1" a="1"/>
  <c r="C15" i="1" s="1"/>
  <c r="C18" i="1" l="1" a="1"/>
  <c r="C18" i="1" s="1"/>
  <c r="D18" i="1" s="1"/>
  <c r="C14" i="1" a="1"/>
  <c r="C14" i="1" s="1"/>
  <c r="C17" i="1" a="1"/>
  <c r="C17" i="1" s="1"/>
  <c r="D17" i="1" s="1"/>
  <c r="D15" i="1"/>
  <c r="C16" i="1" a="1"/>
  <c r="C16" i="1" s="1"/>
  <c r="D16" i="1" s="1"/>
  <c r="I8" i="20"/>
  <c r="J69" i="20"/>
  <c r="J13" i="20"/>
  <c r="J15" i="20"/>
  <c r="D14" i="1" l="1"/>
  <c r="J8" i="20"/>
  <c r="F24" i="1" l="1"/>
  <c r="G22" i="1" l="1"/>
  <c r="G15" i="1"/>
  <c r="G14" i="1"/>
  <c r="G17" i="1"/>
  <c r="G13" i="1"/>
  <c r="G16" i="1"/>
  <c r="G23" i="1" l="1"/>
  <c r="G24" i="1"/>
  <c r="G21" i="1"/>
  <c r="G11" i="1" l="1"/>
  <c r="D28" i="1" l="1"/>
  <c r="D12" i="1"/>
  <c r="G12" i="1" l="1"/>
  <c r="G19" i="1"/>
  <c r="G25"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<sst xmlns="http://schemas.openxmlformats.org/spreadsheetml/2006/main" count="201" uniqueCount="124">
  <si>
    <t>DATE DU TAUX DE CHANGE</t>
  </si>
  <si>
    <t>DEVISE UTILISÉE</t>
  </si>
  <si>
    <t>CAD</t>
  </si>
  <si>
    <t>XOF</t>
  </si>
  <si>
    <t xml:space="preserve">* Indiquer ici la devise que vous utilisez, le taux de change avec le CAD et la date du taux (www.oanda.com) </t>
  </si>
  <si>
    <t>CATÉGORIES DE DÉPENSES</t>
  </si>
  <si>
    <t>VÉRIFICATION
(D+E=C)</t>
  </si>
  <si>
    <t>1. DÉPENSES DIRECTES DU PROJET</t>
  </si>
  <si>
    <t>1.1. Ressources Humaines</t>
  </si>
  <si>
    <t>1.2. Équipements et Matériel de Bureau</t>
  </si>
  <si>
    <t>1.3. Télécommunications</t>
  </si>
  <si>
    <t>1.4. Transport</t>
  </si>
  <si>
    <t>TOTAL DÉPENSES DIRECTES</t>
  </si>
  <si>
    <t>2. DÉPENSES INDIRECTES (DE FONCTIONNEMENT) - MAXIMUM 20% DU MONTANT DEMANDÉ</t>
  </si>
  <si>
    <t>2.1. Ressources Humaines</t>
  </si>
  <si>
    <t>2.2. Administration</t>
  </si>
  <si>
    <t>2.3. Logistique Bureau</t>
  </si>
  <si>
    <t>TOTAL DÉPENSES INDIRECTES</t>
  </si>
  <si>
    <t>GRAND TOTAL</t>
  </si>
  <si>
    <t>% dépenses indirectes</t>
  </si>
  <si>
    <t>Maximum 20%</t>
  </si>
  <si>
    <t>1.1. DÉPENSES DIRECTES - RESSOURCES HUMAINES</t>
  </si>
  <si>
    <t xml:space="preserve"> </t>
  </si>
  <si>
    <t>EMPLOYÉ.E.S (INCLURE LES CHARGES SOCIALES ET LES AVANTAGES SOCIAUX DANS LE CALCUL DU SALAIRE)</t>
  </si>
  <si>
    <t>Mois</t>
  </si>
  <si>
    <t>1.2. DÉPENSES DIRECTES - ÉQUIPEMENTS ET MATÉRIEL DE BUREAU</t>
  </si>
  <si>
    <t>Ordinateur</t>
  </si>
  <si>
    <t>Imprimantes pour impression matériel de communication</t>
  </si>
  <si>
    <t xml:space="preserve">Imprimante </t>
  </si>
  <si>
    <t>Chaise de bureau pour chargé.e de programmes</t>
  </si>
  <si>
    <t>Chaise</t>
  </si>
  <si>
    <t>1.3. DÉPENSES DIRECTES - TÉLÉCOMMUNICATIONS</t>
  </si>
  <si>
    <t>Cartes de téléphone pour agent.e.s de mobilisation</t>
  </si>
  <si>
    <t>Carte</t>
  </si>
  <si>
    <t>Abonnement mensuel Zoom pour webinaires (1 an)</t>
  </si>
  <si>
    <t>2.1. DÉPENSES INDIRECTES - RESSOURCES HUMAINES</t>
  </si>
  <si>
    <t>Directeur.trice générale (1 an - 5%)</t>
  </si>
  <si>
    <t>Adjoint.e administratif.ve (1 an - 5%)</t>
  </si>
  <si>
    <t>2.2. DÉPENSES INDIRECTES - ADMINISTRATION</t>
  </si>
  <si>
    <t>Papeterie</t>
  </si>
  <si>
    <t>Frais bancaires (1 an)</t>
  </si>
  <si>
    <t>2.3. DÉPENSES INDIRECTES - LOGISTIQUE BUREAU</t>
  </si>
  <si>
    <t>Loyer bureau (1 an - 30%)</t>
  </si>
  <si>
    <t>Abonnement téléphonique bureau (1 an)</t>
  </si>
  <si>
    <t>JJ/MM/AN</t>
  </si>
  <si>
    <t>xxxx</t>
  </si>
  <si>
    <t>Taux de change</t>
  </si>
  <si>
    <t xml:space="preserve">Catégorie </t>
  </si>
  <si>
    <t>Concept</t>
  </si>
  <si>
    <t>1.5. Logistique</t>
  </si>
  <si>
    <t>1.6. Services</t>
  </si>
  <si>
    <t>1.7. Communications</t>
  </si>
  <si>
    <t xml:space="preserve">RESULTAT 1 </t>
  </si>
  <si>
    <t>RESULTAT 2</t>
  </si>
  <si>
    <t>RESULTAT 3</t>
  </si>
  <si>
    <t>A.3.1. Ateliers de formation pour la lutte contre les VBG et la prise en charge des victimes de violences.</t>
  </si>
  <si>
    <t>Grand Total</t>
  </si>
  <si>
    <t>Transport participant.e.s résident.e.s</t>
  </si>
  <si>
    <t>Materiel didactique formation</t>
  </si>
  <si>
    <t>Transport participant.e.s Non résident.e.s</t>
  </si>
  <si>
    <t xml:space="preserve">Alimentation  </t>
  </si>
  <si>
    <t xml:space="preserve">Location salle </t>
  </si>
  <si>
    <t xml:space="preserve">1.7. Communications </t>
  </si>
  <si>
    <t xml:space="preserve">Banderoles </t>
  </si>
  <si>
    <t xml:space="preserve">A.3.3. PEC medicale de survivantes de VBG </t>
  </si>
  <si>
    <t xml:space="preserve">INSTRUCTIONS DE REMPLISSAGE DU CANEVAS BUDGETAIRE </t>
  </si>
  <si>
    <r>
      <rPr>
        <b/>
        <sz val="11"/>
        <color theme="4" tint="-0.249977111117893"/>
        <rFont val="Calibri"/>
        <family val="2"/>
        <scheme val="minor"/>
      </rPr>
      <t>1.4 Transport.</t>
    </r>
    <r>
      <rPr>
        <sz val="11"/>
        <color theme="1"/>
        <rFont val="Calibri"/>
        <family val="2"/>
        <scheme val="minor"/>
      </rPr>
      <t xml:space="preserve"> 
Exemple:  frais de transport des paticipant.e.s aux activités, gasoil pour le véhicule du projet, frais de transport de l'équipe du projet pour le déplacement dans le cadre des activités, etc. </t>
    </r>
  </si>
  <si>
    <r>
      <rPr>
        <b/>
        <sz val="11"/>
        <color theme="4" tint="-0.249977111117893"/>
        <rFont val="Calibri"/>
        <family val="2"/>
        <scheme val="minor"/>
      </rPr>
      <t xml:space="preserve">1.5 Logistique. 
</t>
    </r>
    <r>
      <rPr>
        <sz val="11"/>
        <color theme="1"/>
        <rFont val="Calibri"/>
        <family val="2"/>
        <scheme val="minor"/>
      </rPr>
      <t>Exemple: location de salle de rencontres, chaises, matériels didactiques des activités, alimentation, traiteur, kits covid, etc.</t>
    </r>
  </si>
  <si>
    <r>
      <rPr>
        <b/>
        <sz val="11"/>
        <color theme="4" tint="-0.249977111117893"/>
        <rFont val="Calibri"/>
        <family val="2"/>
        <scheme val="minor"/>
      </rPr>
      <t xml:space="preserve">1.6 Services.
</t>
    </r>
    <r>
      <rPr>
        <sz val="11"/>
        <rFont val="Calibri"/>
        <family val="2"/>
        <scheme val="minor"/>
      </rPr>
      <t>Exemple: prise en charge médicale, kits de survie, kits alimentaires, et d'autres services que l'organisation fournisse aux membres.</t>
    </r>
  </si>
  <si>
    <r>
      <rPr>
        <b/>
        <sz val="11"/>
        <color theme="4" tint="-0.249977111117893"/>
        <rFont val="Calibri"/>
        <family val="2"/>
        <scheme val="minor"/>
      </rPr>
      <t xml:space="preserve">1.7 Communications. 
</t>
    </r>
    <r>
      <rPr>
        <sz val="11"/>
        <color theme="1"/>
        <rFont val="Calibri"/>
        <family val="2"/>
        <scheme val="minor"/>
      </rPr>
      <t>Exemple : dépenses liées à la visibilité du projet comme flyers, brochure, banderoles, cartes de visite, mise a jour du site web, campagne de communication sur le projet, etc.</t>
    </r>
  </si>
  <si>
    <r>
      <rPr>
        <b/>
        <sz val="11"/>
        <color theme="4" tint="-0.249977111117893"/>
        <rFont val="Calibri"/>
        <family val="2"/>
        <scheme val="minor"/>
      </rPr>
      <t>2.2  Administration.</t>
    </r>
    <r>
      <rPr>
        <sz val="11"/>
        <color theme="1"/>
        <rFont val="Calibri"/>
        <family val="2"/>
        <scheme val="minor"/>
      </rPr>
      <t xml:space="preserve">
Exemple: consommables de bureau, frais bancaires, etc.</t>
    </r>
  </si>
  <si>
    <r>
      <rPr>
        <b/>
        <sz val="11"/>
        <color theme="4" tint="-0.249977111117893"/>
        <rFont val="Calibri"/>
        <family val="2"/>
        <scheme val="minor"/>
      </rPr>
      <t>2.3 Logistique bureau.</t>
    </r>
    <r>
      <rPr>
        <sz val="11"/>
        <color theme="1"/>
        <rFont val="Calibri"/>
        <family val="2"/>
        <scheme val="minor"/>
      </rPr>
      <t xml:space="preserve">
Exemple: loyer, abonnement téléphonique, frais d'électricité, nettoyage, etc.</t>
    </r>
  </si>
  <si>
    <t>A. "Résumé du budget"</t>
  </si>
  <si>
    <t>B. "Budget Activités"</t>
  </si>
  <si>
    <t>C. "Budget Fonctionnement"</t>
  </si>
  <si>
    <t>INSTRUCTIONS DE REMPLISSAGE PAR ONGLET</t>
  </si>
  <si>
    <t xml:space="preserve">BUDGET RÉSUMÉ </t>
  </si>
  <si>
    <t>01 formation de 02 jours pour 33 participant.e.s dont 10 médiateurs.trices communautaires, 10 travailleurs.euses sociales, 10 psychologues et 3 employé.e.s de l'organisation.</t>
  </si>
  <si>
    <t>A.1.2. Sensibilisation du personnel (gardiens, hôtesses d'accueil, personnel d'appui, etc.) des structures de santé pour la prise en charge non discriminatoire des personnes trans.</t>
  </si>
  <si>
    <t>Activité</t>
  </si>
  <si>
    <t xml:space="preserve">Description </t>
  </si>
  <si>
    <t>A.2.1. Réunions de coordination pour la mise en réseau entre les acteurs de la société civile et les organisations qui défendent le droit à la santé des personnes LGBTQI</t>
  </si>
  <si>
    <t>A.2.2. Formation à la gestion administrative et financière pour les associations de femmes LBTQ.</t>
  </si>
  <si>
    <t xml:space="preserve">01 formation de 05 jours en GAF pour un total de 20 personnes (représentantes des différentes associations de femmes LBTQ) .
</t>
  </si>
  <si>
    <t xml:space="preserve">04 réunions de coordination seront organisées </t>
  </si>
  <si>
    <t>01 atelier de sensibilisation de 02 jours pour le personnel de sécurité, d'accueil et de facturation  (25 personnes) et 3 réprésentant.es de l'organisation</t>
  </si>
  <si>
    <t xml:space="preserve">Services de Prise en Charge médicale des personnes LGBTQI survivantes de VBG </t>
  </si>
  <si>
    <t>A.3.2. Appui à la création d'espaces de sécurité collective et de confiance pour les femmes LBTQ</t>
  </si>
  <si>
    <t>Appui à l'organisation de 01 activité mensuelle pendant 10 mois, avec la participation de 15 femmes LBTQ à chaque réunion.</t>
  </si>
  <si>
    <t>01 formation de 02 jours sur le Genre, la diversité sexuelle et les violences de genre, pour un total de 20 femmes et 03 réprésentantes de l'organisation..</t>
  </si>
  <si>
    <t>Sessions</t>
  </si>
  <si>
    <t>Catégorie</t>
  </si>
  <si>
    <t>Type d'unité</t>
  </si>
  <si>
    <t>Ordinateur portable pour chargé.e de programmes</t>
  </si>
  <si>
    <t>Prise en charge médicale</t>
  </si>
  <si>
    <t>BUDGET FONCTIONNEMENT</t>
  </si>
  <si>
    <t>BUDGET DETAILLÉ PAR ACTIVITÉ</t>
  </si>
  <si>
    <r>
      <t xml:space="preserve">TOTAL EN CAD 
</t>
    </r>
    <r>
      <rPr>
        <i/>
        <sz val="9"/>
        <color rgb="FF000000"/>
        <rFont val="Calibri"/>
        <family val="2"/>
      </rPr>
      <t>(Remplissage automatique)</t>
    </r>
  </si>
  <si>
    <r>
      <t xml:space="preserve">FONDS CHARLOT JEUDY </t>
    </r>
    <r>
      <rPr>
        <i/>
        <sz val="9"/>
        <color rgb="FF000000"/>
        <rFont val="Calibri"/>
        <family val="2"/>
      </rPr>
      <t>(Remplissage manuel)</t>
    </r>
  </si>
  <si>
    <t>INFORMATIONS SUR LES CATÉGORIES INDIQUÉES DANS "RÉSUMÉ DU BUDGET"</t>
  </si>
  <si>
    <t>CATEGORIES</t>
  </si>
  <si>
    <r>
      <t xml:space="preserve">TOTAL EN DEVISES 
</t>
    </r>
    <r>
      <rPr>
        <i/>
        <sz val="9"/>
        <color rgb="FF000000"/>
        <rFont val="Calibri"/>
        <family val="2"/>
      </rPr>
      <t>(Remplissage automatique)</t>
    </r>
  </si>
  <si>
    <t xml:space="preserve">A.1.1. Formation spécialisée pour la prise en charge et le soutien psychosocial des personnes trans. </t>
  </si>
  <si>
    <t>1.8. Consultant.e.s</t>
  </si>
  <si>
    <r>
      <t xml:space="preserve">COFINANCEMENT (OPTIONNEL)
 </t>
    </r>
    <r>
      <rPr>
        <i/>
        <sz val="9"/>
        <color rgb="FF000000"/>
        <rFont val="Calibri"/>
        <family val="2"/>
      </rPr>
      <t>(Remplissage manuel)</t>
    </r>
  </si>
  <si>
    <t>Comptable (6 mois - 25%)</t>
  </si>
  <si>
    <t>Agent.e.s de moblisation  (6 mois - 100%)</t>
  </si>
  <si>
    <t>Coordinnatrice de projet (3 mois - 100%)</t>
  </si>
  <si>
    <r>
      <rPr>
        <b/>
        <sz val="11"/>
        <color theme="4" tint="-0.249977111117893"/>
        <rFont val="Calibri"/>
        <family val="2"/>
        <scheme val="minor"/>
      </rPr>
      <t>1.1 Ressources humaines.</t>
    </r>
    <r>
      <rPr>
        <sz val="11"/>
        <color theme="1"/>
        <rFont val="Calibri"/>
        <family val="2"/>
        <scheme val="minor"/>
      </rPr>
      <t xml:space="preserve">  
Exemple:  le salaire de la personne chargée du projet, de la coordination du projet, de l'équipe de prise en charge dans le cadre du projet, etc., et les impôts et taxes y afférents. Pour les employé.e.s de l'organisation, indiquez le pourcentage exact du salaire consacré spécifiquement au projet. Si la personne travaille 30 heures par semaine, et consacre 10 heures spécifiquement au projet, vous devrez facturer 33 % au projet. 
</t>
    </r>
  </si>
  <si>
    <r>
      <rPr>
        <b/>
        <sz val="11"/>
        <color theme="4" tint="-0.249977111117893"/>
        <rFont val="Calibri"/>
        <family val="2"/>
        <scheme val="minor"/>
      </rPr>
      <t>1.2 Equipements et matériels non fongible</t>
    </r>
    <r>
      <rPr>
        <sz val="11"/>
        <color theme="1"/>
        <rFont val="Calibri"/>
        <family val="2"/>
        <scheme val="minor"/>
      </rPr>
      <t>s. 
Exemple: ordinateurs, imprimantes, tables, chaises de bureau, etc.  Ces équipements doivent être utilisé directement pour le projet. Par exemple, vous ne pouvez pas acheter un ordinateur pour un membre de votre personnel qui ne travaille pas sur le projet.</t>
    </r>
  </si>
  <si>
    <r>
      <rPr>
        <b/>
        <sz val="11"/>
        <color theme="4" tint="-0.249977111117893"/>
        <rFont val="Calibri"/>
        <family val="2"/>
        <scheme val="minor"/>
      </rPr>
      <t xml:space="preserve">1.3 Télécommunications. 
</t>
    </r>
    <r>
      <rPr>
        <sz val="11"/>
        <color theme="1"/>
        <rFont val="Calibri"/>
        <family val="2"/>
        <scheme val="minor"/>
      </rPr>
      <t>Exemple: cartes de téléphone, abonnement Zoom, etc.</t>
    </r>
  </si>
  <si>
    <t>A. Coûts directs: ce sont les dépenses qui sont directement liées à la réalisation des activités (consommées lors de la préparation, la réalisation ou le suivi des activités)</t>
  </si>
  <si>
    <t>B. Coûts indirects:  ce sont les dépenses liées au fonctionnement de l'organisation. Le pourcentage de coûts indirects ne doit pas être supérieur au 20% du montant total du projet.</t>
  </si>
  <si>
    <r>
      <rPr>
        <b/>
        <sz val="11"/>
        <color theme="4" tint="-0.249977111117893"/>
        <rFont val="Calibri"/>
        <family val="2"/>
        <scheme val="minor"/>
      </rPr>
      <t>2.1 Ressources humaines.</t>
    </r>
    <r>
      <rPr>
        <sz val="11"/>
        <color theme="1"/>
        <rFont val="Calibri"/>
        <family val="2"/>
        <scheme val="minor"/>
      </rPr>
      <t xml:space="preserve">
Le salaire du personnel de l'organisation necessaires pour le fonctionnement de l'organisation, comme un pourcentage du salaire de la direction, de la sécurité, du personnel de propreté, etc. Il n'est pas possible de financer entièrement le salaire d'une personne qui ne travaille pas du tout pour le projet.</t>
    </r>
  </si>
  <si>
    <r>
      <rPr>
        <b/>
        <sz val="11"/>
        <color theme="4" tint="-0.249977111117893"/>
        <rFont val="Calibri"/>
        <family val="2"/>
        <scheme val="minor"/>
      </rPr>
      <t>Taux de change :</t>
    </r>
    <r>
      <rPr>
        <b/>
        <sz val="11"/>
        <color theme="1"/>
        <rFont val="Calibri"/>
        <family val="2"/>
        <scheme val="minor"/>
      </rPr>
      <t xml:space="preserve"> </t>
    </r>
    <r>
      <rPr>
        <sz val="11"/>
        <color theme="1"/>
        <rFont val="Calibri"/>
        <family val="2"/>
        <scheme val="minor"/>
      </rPr>
      <t xml:space="preserve">indiquez le même taux de change à la date d'estimation des coûts de dépenses. 
Le site recommandé est: (www.oanda.com). 
En indiquant le taux de change, sur la partie supérieure de chaque onglet, la conversion entre votre monnaie locale et le Dollars canadiens (CAD) se fera automatiquement. </t>
    </r>
  </si>
  <si>
    <t>Quantité</t>
  </si>
  <si>
    <t>Prix unitiaire</t>
  </si>
  <si>
    <t>Prix total</t>
  </si>
  <si>
    <t>Prix total (Devise)</t>
  </si>
  <si>
    <t>Prix total (CAD)</t>
  </si>
  <si>
    <r>
      <t xml:space="preserve">1. Sur la ligne 5, veuillez indiquer le taux de change en Dollars canadiens. </t>
    </r>
    <r>
      <rPr>
        <b/>
        <sz val="11"/>
        <color theme="1"/>
        <rFont val="Calibri"/>
        <family val="2"/>
        <scheme val="minor"/>
      </rPr>
      <t>Ce taux doit être identique au taux indiqué sur les onglets 'Résumé du Budget' et 'Budget Activités'.</t>
    </r>
    <r>
      <rPr>
        <sz val="11"/>
        <color theme="1"/>
        <rFont val="Calibri"/>
        <family val="2"/>
        <scheme val="minor"/>
      </rPr>
      <t xml:space="preserve">
2. Cet onglet regroupe les dépenses nécessaires au fonctionnement du projet et de l'organisation en général. Vous trouverez les catégories: </t>
    </r>
    <r>
      <rPr>
        <sz val="11"/>
        <color rgb="FFFF0000"/>
        <rFont val="Calibri"/>
        <family val="2"/>
        <scheme val="minor"/>
      </rPr>
      <t>1.1 ; 1.2; 1.3 ; 2.1 ; 2.2 ; 2.3</t>
    </r>
    <r>
      <rPr>
        <sz val="11"/>
        <color theme="1"/>
        <rFont val="Calibri"/>
        <family val="2"/>
        <scheme val="minor"/>
      </rPr>
      <t xml:space="preserve"> dans cet onglet. 
3. Veuillez indiquer les dépenses que vous avez prévues par concept et par unité (mois, jour, année, heure, unité, etc.).  
4. Avec le menu dépliable dans chaque celulle, indiquez la categorie pour chaque concept. Par exemple : pour les dépenses en Ressources humaines, vous pourriez indiquer le concept formateur, ensuite la catégorie </t>
    </r>
    <r>
      <rPr>
        <b/>
        <sz val="11"/>
        <color theme="1"/>
        <rFont val="Calibri"/>
        <family val="2"/>
        <scheme val="minor"/>
      </rPr>
      <t>1.8. Consultant.es externes.</t>
    </r>
    <r>
      <rPr>
        <sz val="11"/>
        <color theme="1"/>
        <rFont val="Calibri"/>
        <family val="2"/>
        <scheme val="minor"/>
      </rPr>
      <t xml:space="preserve">
5. Dans l'onglet,  vous trouverez des exemples de concept. </t>
    </r>
    <r>
      <rPr>
        <b/>
        <sz val="11"/>
        <color theme="1"/>
        <rFont val="Calibri"/>
        <family val="2"/>
        <scheme val="minor"/>
      </rPr>
      <t>Merci de supprimer ces exemples</t>
    </r>
    <r>
      <rPr>
        <sz val="11"/>
        <color theme="1"/>
        <rFont val="Calibri"/>
        <family val="2"/>
        <scheme val="minor"/>
      </rPr>
      <t xml:space="preserve"> et d'adapter donc les concepts selon les dépenses liées à votre projet. Parcontre les catégories sont fixes et chaque concept doit étre liée à une catégorie.  Remplissez-les dans la monnaie locale.</t>
    </r>
  </si>
  <si>
    <r>
      <rPr>
        <b/>
        <sz val="11"/>
        <color theme="4" tint="-0.249977111117893"/>
        <rFont val="Calibri"/>
        <family val="2"/>
        <scheme val="minor"/>
      </rPr>
      <t xml:space="preserve">1.8. Consultant.e.s 
</t>
    </r>
    <r>
      <rPr>
        <sz val="11"/>
        <color theme="1"/>
        <rFont val="Calibri"/>
        <family val="2"/>
        <scheme val="minor"/>
      </rPr>
      <t>Les frais des consultant.e.s, facilitateurs.trices, formateurs.trices externes à l'organisation, et toutes taxes y afférents.</t>
    </r>
  </si>
  <si>
    <r>
      <t xml:space="preserve">1. Sur la ligne 5, veuillez indiquer le taux de change en Dollars canadiens. </t>
    </r>
    <r>
      <rPr>
        <b/>
        <sz val="11"/>
        <color theme="1"/>
        <rFont val="Calibri"/>
        <family val="2"/>
        <scheme val="minor"/>
      </rPr>
      <t xml:space="preserve"> Ce taux doit être identique au taux indiqué sur les onglets 'Résumé du Budget' et 'Budget Fonctionnement'.</t>
    </r>
    <r>
      <rPr>
        <sz val="11"/>
        <color theme="1"/>
        <rFont val="Calibri"/>
        <family val="2"/>
        <scheme val="minor"/>
      </rPr>
      <t xml:space="preserve">
2. Cet onglet regroupe les dépenses qui sont directement liées aux activités. Vous trouverez les catégories:</t>
    </r>
    <r>
      <rPr>
        <sz val="11"/>
        <color rgb="FFFF0000"/>
        <rFont val="Calibri"/>
        <family val="2"/>
        <scheme val="minor"/>
      </rPr>
      <t xml:space="preserve"> 1.4 ; 1.5; 1.6; 1.7 et 1.8 </t>
    </r>
    <r>
      <rPr>
        <sz val="11"/>
        <color theme="1"/>
        <rFont val="Calibri"/>
        <family val="2"/>
        <scheme val="minor"/>
      </rPr>
      <t xml:space="preserve"> dans cet onglet. 
3. Veuillez indiquer les dépenses que vous avez prévues par activité, par concept, par unité, par session. 
4. Avec le menu dépliable dans chaque celulle, indiquez la categorie pour chaque concept. Par exemple : pour les dépenses en alimentation vous indiquerez : concept </t>
    </r>
    <r>
      <rPr>
        <b/>
        <sz val="11"/>
        <color theme="1"/>
        <rFont val="Calibri"/>
        <family val="2"/>
        <scheme val="minor"/>
      </rPr>
      <t xml:space="preserve">alimentation, </t>
    </r>
    <r>
      <rPr>
        <sz val="11"/>
        <color theme="1"/>
        <rFont val="Calibri"/>
        <family val="2"/>
        <scheme val="minor"/>
      </rPr>
      <t xml:space="preserve">catégorie </t>
    </r>
    <r>
      <rPr>
        <b/>
        <sz val="11"/>
        <color theme="1"/>
        <rFont val="Calibri"/>
        <family val="2"/>
        <scheme val="minor"/>
      </rPr>
      <t>1.5 Logistique</t>
    </r>
    <r>
      <rPr>
        <sz val="11"/>
        <color theme="1"/>
        <rFont val="Calibri"/>
        <family val="2"/>
        <scheme val="minor"/>
      </rPr>
      <t xml:space="preserve">. Remplissez-les dans la monnaie locale. 
5. Dans l'onglet,  vous trouverez des exemples d'activités et de concept. </t>
    </r>
    <r>
      <rPr>
        <b/>
        <sz val="11"/>
        <color theme="1"/>
        <rFont val="Calibri"/>
        <family val="2"/>
        <scheme val="minor"/>
      </rPr>
      <t xml:space="preserve">Merci de supprimer les exemples </t>
    </r>
    <r>
      <rPr>
        <sz val="11"/>
        <color theme="1"/>
        <rFont val="Calibri"/>
        <family val="2"/>
        <scheme val="minor"/>
      </rPr>
      <t xml:space="preserve">et d'adapter les concepts selon les dépenses liées à votre projet. Parcontre les catégories sont fixes et chaque dépense doit étre liée à une catégorie. </t>
    </r>
  </si>
  <si>
    <r>
      <t>1. Sur la ligne 5, veuillez indiquer le taux de change en Dollars canadiens. Ce taux doit être identique au taux indiqué sur les onglets 'Budget Activités' et 'Budget Fonctionnement'.
2. Vous trouverez les dépenses regroupées en rubriques.
3. Les colonnes C et D seront remplies automatiquement quand vous remplissez les onglets "Budget activités" et "budget foncionnement".
4. Vous devrez indiquer de façon manuelle la répartition des coûts entre le FCJ (Colonne E) et le cofinancement le cas échéant (colonne F). 
5. Le pourcentage des coûts indirects par rapport au montant du budget sera calculé automatiquement. La limite etant de</t>
    </r>
    <r>
      <rPr>
        <b/>
        <sz val="11"/>
        <color theme="1"/>
        <rFont val="Calibri"/>
        <family val="2"/>
        <scheme val="minor"/>
      </rPr>
      <t xml:space="preserve"> 20%</t>
    </r>
    <r>
      <rPr>
        <sz val="11"/>
        <color theme="1"/>
        <rFont val="Calibri"/>
        <family val="2"/>
        <scheme val="minor"/>
      </rPr>
      <t>, s'il y'a un depassement le pourcentage s'affichera en rouge pour indiquer "erreur".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</si>
</sst>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quot;$&quot;_ ;_ * \(#,##0.00\)\ &quot;$&quot;_ ;_ * &quot;-&quot;??_)\ &quot;$&quot;_ ;_ @_ "/>
    <numFmt numFmtId="165" formatCode="_-* #,##0.00\ _€_-;\-* #,##0.00\ _€_-;_-* &quot;-&quot;??\ _€_-;_-@_-"/>
    <numFmt numFmtId="166" formatCode="#,##0.00\ [$CAD]"/>
    <numFmt numFmtId="167" formatCode="dd/mm/yy;@"/>
    <numFmt numFmtId="168" formatCode="#,##0.00000"/>
    <numFmt numFmtId="169" formatCode="_ * #,##0.00_)\ [$$-C0C]_ ;_ * \(#,##0.00\)\ [$$-C0C]_ ;_ * &quot;-&quot;??_)\ [$$-C0C]_ ;_ @_ "/>
    <numFmt numFmtId="170" formatCode="#,##0.00\ [$$-C0C]"/>
  </numFmts>
  <fonts count="25" x14ac:knownFonts="1">
    <font>
      <sz val="11"/>
      <color theme="1"/>
      <name val="Calibri"/>
      <family val="2"/>
      <scheme val="minor"/>
    </font>
    <font>
      <sz val="11"/>
      <color theme="1"/>
      <name val="Calibri"/>
      <family val="2"/>
      <scheme val="minor"/>
    </font>
    <font>
      <sz val="8"/>
      <color theme="1"/>
      <name val="Calibri"/>
      <family val="2"/>
      <scheme val="minor"/>
    </font>
    <font>
      <sz val="8"/>
      <color rgb="FF000000"/>
      <name val="Calibri"/>
      <family val="2"/>
    </font>
    <font>
      <b/>
      <sz val="16"/>
      <color rgb="FF000000"/>
      <name val="Calibri"/>
      <family val="2"/>
    </font>
    <font>
      <b/>
      <sz val="8"/>
      <color rgb="FF000000"/>
      <name val="Calibri"/>
      <family val="2"/>
    </font>
    <font>
      <sz val="8"/>
      <name val="Calibri"/>
      <family val="2"/>
      <scheme val="minor"/>
    </font>
    <font>
      <b/>
      <sz val="8"/>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sz val="11"/>
      <name val="Calibri"/>
      <family val="2"/>
      <scheme val="minor"/>
    </font>
    <font>
      <sz val="11"/>
      <color rgb="FFFF0000"/>
      <name val="Calibri"/>
      <family val="2"/>
      <scheme val="minor"/>
    </font>
    <font>
      <b/>
      <sz val="11"/>
      <color theme="4" tint="-0.249977111117893"/>
      <name val="Calibri"/>
      <family val="2"/>
      <scheme val="minor"/>
    </font>
    <font>
      <sz val="9"/>
      <color theme="1"/>
      <name val="Calibri"/>
      <family val="2"/>
      <scheme val="minor"/>
    </font>
    <font>
      <sz val="9"/>
      <color rgb="FF000000"/>
      <name val="Calibri"/>
      <family val="2"/>
    </font>
    <font>
      <b/>
      <sz val="9"/>
      <color rgb="FF000000"/>
      <name val="Calibri"/>
      <family val="2"/>
    </font>
    <font>
      <i/>
      <sz val="9"/>
      <color rgb="FF000000"/>
      <name val="Calibri"/>
      <family val="2"/>
    </font>
    <font>
      <sz val="9"/>
      <color theme="1"/>
      <name val="Calibri"/>
      <family val="2"/>
    </font>
    <font>
      <b/>
      <sz val="9"/>
      <color theme="0"/>
      <name val="Calibri"/>
      <family val="2"/>
      <scheme val="minor"/>
    </font>
    <font>
      <b/>
      <sz val="9"/>
      <color theme="1"/>
      <name val="Calibri"/>
      <family val="2"/>
      <scheme val="minor"/>
    </font>
    <font>
      <i/>
      <sz val="9"/>
      <color theme="1"/>
      <name val="Calibri"/>
      <family val="2"/>
      <scheme val="minor"/>
    </font>
    <font>
      <i/>
      <sz val="9"/>
      <name val="Calibri"/>
      <family val="2"/>
      <scheme val="minor"/>
    </font>
    <font>
      <sz val="9"/>
      <name val="Calibri"/>
      <family val="2"/>
      <scheme val="minor"/>
    </font>
    <font>
      <sz val="14"/>
      <color theme="1"/>
      <name val="Calibri"/>
      <family val="2"/>
      <scheme val="minor"/>
    </font>
  </fonts>
  <fills count="9">
    <fill>
      <patternFill patternType="none"/>
    </fill>
    <fill>
      <patternFill patternType="gray125"/>
    </fill>
    <fill>
      <patternFill patternType="solid">
        <fgColor theme="0"/>
        <bgColor rgb="FF00000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79998168889431442"/>
        <bgColor rgb="FF000000"/>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219">
    <xf numFmtId="0" fontId="0" fillId="0" borderId="0" xfId="0"/>
    <xf numFmtId="0" fontId="3" fillId="0" borderId="0" xfId="0" applyFont="1" applyAlignment="1">
      <alignment horizontal="left"/>
    </xf>
    <xf numFmtId="165" fontId="3" fillId="0" borderId="0" xfId="1" applyNumberFormat="1" applyFont="1" applyFill="1" applyBorder="1" applyAlignment="1">
      <alignment horizontal="left"/>
    </xf>
    <xf numFmtId="0" fontId="2" fillId="0" borderId="0" xfId="0" applyFont="1"/>
    <xf numFmtId="0" fontId="2" fillId="0" borderId="0" xfId="0" applyFont="1" applyAlignment="1">
      <alignment horizontal="right"/>
    </xf>
    <xf numFmtId="0" fontId="7" fillId="0" borderId="0" xfId="0" applyFont="1" applyAlignment="1">
      <alignment horizontal="right"/>
    </xf>
    <xf numFmtId="10" fontId="2" fillId="0" borderId="0" xfId="0" applyNumberFormat="1" applyFont="1" applyAlignment="1">
      <alignment horizontal="left"/>
    </xf>
    <xf numFmtId="0" fontId="2" fillId="0" borderId="0" xfId="0" applyFont="1" applyAlignment="1">
      <alignment horizontal="left"/>
    </xf>
    <xf numFmtId="166" fontId="5" fillId="0" borderId="0" xfId="1"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0" fillId="0" borderId="0" xfId="0" applyFont="1"/>
    <xf numFmtId="43" fontId="0" fillId="0" borderId="0" xfId="1" applyFont="1"/>
    <xf numFmtId="0" fontId="8" fillId="0" borderId="0" xfId="0" applyFont="1"/>
    <xf numFmtId="165" fontId="0" fillId="0" borderId="0" xfId="0" applyNumberFormat="1"/>
    <xf numFmtId="0" fontId="8" fillId="0" borderId="0" xfId="0" applyFont="1" applyFill="1"/>
    <xf numFmtId="0" fontId="0" fillId="0" borderId="0" xfId="0" applyAlignment="1"/>
    <xf numFmtId="0" fontId="0" fillId="0" borderId="0" xfId="0" applyAlignment="1">
      <alignment vertical="top"/>
    </xf>
    <xf numFmtId="0" fontId="0" fillId="0" borderId="0" xfId="0" applyAlignment="1">
      <alignment vertical="top" wrapText="1"/>
    </xf>
    <xf numFmtId="166" fontId="3" fillId="0" borderId="2" xfId="1" applyNumberFormat="1" applyFont="1" applyFill="1" applyBorder="1" applyAlignment="1"/>
    <xf numFmtId="0" fontId="2" fillId="0" borderId="0" xfId="0" applyFont="1" applyAlignment="1"/>
    <xf numFmtId="166" fontId="3" fillId="0" borderId="2" xfId="0" applyNumberFormat="1" applyFont="1" applyBorder="1" applyAlignment="1"/>
    <xf numFmtId="0" fontId="14" fillId="0" borderId="17" xfId="0" applyFont="1" applyBorder="1"/>
    <xf numFmtId="0" fontId="14" fillId="0" borderId="30" xfId="0" applyFont="1" applyBorder="1" applyAlignment="1">
      <alignment horizontal="center"/>
    </xf>
    <xf numFmtId="0" fontId="14" fillId="0" borderId="30" xfId="0" applyFont="1" applyBorder="1"/>
    <xf numFmtId="0" fontId="14" fillId="0" borderId="30" xfId="0" applyFont="1" applyBorder="1" applyAlignment="1">
      <alignment horizontal="center" vertical="center"/>
    </xf>
    <xf numFmtId="43" fontId="14" fillId="0" borderId="30" xfId="1" applyFont="1" applyFill="1" applyBorder="1"/>
    <xf numFmtId="164" fontId="14" fillId="0" borderId="18" xfId="2" applyFont="1" applyFill="1" applyBorder="1"/>
    <xf numFmtId="0" fontId="14" fillId="0" borderId="11" xfId="0" applyFont="1" applyBorder="1"/>
    <xf numFmtId="0" fontId="14" fillId="0" borderId="19" xfId="0" applyFont="1" applyBorder="1" applyAlignment="1">
      <alignment horizontal="center"/>
    </xf>
    <xf numFmtId="0" fontId="14" fillId="0" borderId="19" xfId="0" applyFont="1" applyBorder="1"/>
    <xf numFmtId="0" fontId="14" fillId="0" borderId="19" xfId="0" applyFont="1" applyBorder="1" applyAlignment="1">
      <alignment horizontal="center" vertical="center"/>
    </xf>
    <xf numFmtId="43" fontId="14" fillId="0" borderId="19" xfId="1" applyFont="1" applyFill="1" applyBorder="1"/>
    <xf numFmtId="164" fontId="14" fillId="0" borderId="12" xfId="2" applyFont="1" applyFill="1" applyBorder="1"/>
    <xf numFmtId="0" fontId="14" fillId="0" borderId="32" xfId="0" applyFont="1" applyBorder="1"/>
    <xf numFmtId="166" fontId="15" fillId="2" borderId="11" xfId="0" applyNumberFormat="1" applyFont="1" applyFill="1" applyBorder="1" applyAlignment="1">
      <alignment horizontal="left" vertical="center"/>
    </xf>
    <xf numFmtId="4" fontId="15" fillId="2" borderId="19" xfId="1" applyNumberFormat="1" applyFont="1" applyFill="1" applyBorder="1" applyAlignment="1">
      <alignment horizontal="right" vertical="center"/>
    </xf>
    <xf numFmtId="166" fontId="15" fillId="2" borderId="12" xfId="1" applyNumberFormat="1" applyFont="1" applyFill="1" applyBorder="1" applyAlignment="1">
      <alignment horizontal="right" vertical="center"/>
    </xf>
    <xf numFmtId="166" fontId="15" fillId="2" borderId="11" xfId="1" applyNumberFormat="1" applyFont="1" applyFill="1" applyBorder="1" applyAlignment="1">
      <alignment horizontal="right" vertical="center"/>
    </xf>
    <xf numFmtId="166" fontId="15" fillId="2" borderId="11" xfId="0" applyNumberFormat="1" applyFont="1" applyFill="1" applyBorder="1" applyAlignment="1">
      <alignment horizontal="left" vertical="center" wrapText="1"/>
    </xf>
    <xf numFmtId="166" fontId="16" fillId="4" borderId="19" xfId="0" applyNumberFormat="1" applyFont="1" applyFill="1" applyBorder="1" applyAlignment="1">
      <alignment horizontal="center"/>
    </xf>
    <xf numFmtId="166" fontId="16" fillId="4" borderId="19" xfId="1" applyNumberFormat="1" applyFont="1" applyFill="1" applyBorder="1" applyAlignment="1">
      <alignment horizontal="center"/>
    </xf>
    <xf numFmtId="167" fontId="14" fillId="0" borderId="19" xfId="0" applyNumberFormat="1" applyFont="1" applyBorder="1" applyAlignment="1">
      <alignment horizontal="center"/>
    </xf>
    <xf numFmtId="49" fontId="15" fillId="0" borderId="19" xfId="1" applyNumberFormat="1" applyFont="1" applyFill="1" applyBorder="1" applyAlignment="1">
      <alignment horizontal="center"/>
    </xf>
    <xf numFmtId="168" fontId="15" fillId="0" borderId="19" xfId="1" applyNumberFormat="1" applyFont="1" applyFill="1" applyBorder="1" applyAlignment="1">
      <alignment horizontal="center"/>
    </xf>
    <xf numFmtId="0" fontId="14" fillId="0" borderId="0" xfId="0" applyFont="1" applyAlignment="1"/>
    <xf numFmtId="166" fontId="15" fillId="0" borderId="0" xfId="0" applyNumberFormat="1" applyFont="1" applyAlignment="1"/>
    <xf numFmtId="166" fontId="15" fillId="0" borderId="0" xfId="1" applyNumberFormat="1" applyFont="1" applyFill="1" applyBorder="1" applyAlignment="1"/>
    <xf numFmtId="166" fontId="15" fillId="0" borderId="5" xfId="0" applyNumberFormat="1" applyFont="1" applyBorder="1" applyAlignment="1"/>
    <xf numFmtId="166" fontId="15" fillId="0" borderId="5" xfId="1" applyNumberFormat="1" applyFont="1" applyFill="1" applyBorder="1" applyAlignment="1"/>
    <xf numFmtId="166" fontId="16" fillId="3" borderId="11" xfId="0" applyNumberFormat="1" applyFont="1" applyFill="1" applyBorder="1" applyAlignment="1">
      <alignment horizontal="right" vertical="center"/>
    </xf>
    <xf numFmtId="4" fontId="16" fillId="3" borderId="19" xfId="1" applyNumberFormat="1" applyFont="1" applyFill="1" applyBorder="1" applyAlignment="1">
      <alignment horizontal="right" vertical="center"/>
    </xf>
    <xf numFmtId="166" fontId="16" fillId="3" borderId="12" xfId="1" applyNumberFormat="1" applyFont="1" applyFill="1" applyBorder="1" applyAlignment="1">
      <alignment horizontal="right" vertical="center"/>
    </xf>
    <xf numFmtId="166" fontId="16" fillId="3" borderId="11" xfId="1" applyNumberFormat="1" applyFont="1" applyFill="1" applyBorder="1" applyAlignment="1">
      <alignment horizontal="right" vertical="center"/>
    </xf>
    <xf numFmtId="166" fontId="16" fillId="5" borderId="13" xfId="0" applyNumberFormat="1" applyFont="1" applyFill="1" applyBorder="1" applyAlignment="1">
      <alignment horizontal="right" vertical="center"/>
    </xf>
    <xf numFmtId="4" fontId="16" fillId="5" borderId="27" xfId="1" applyNumberFormat="1" applyFont="1" applyFill="1" applyBorder="1" applyAlignment="1">
      <alignment horizontal="right" vertical="center"/>
    </xf>
    <xf numFmtId="166" fontId="16" fillId="5" borderId="28" xfId="1" applyNumberFormat="1" applyFont="1" applyFill="1" applyBorder="1" applyAlignment="1">
      <alignment horizontal="right" vertical="center"/>
    </xf>
    <xf numFmtId="166" fontId="16" fillId="5" borderId="13" xfId="1" applyNumberFormat="1" applyFont="1" applyFill="1" applyBorder="1" applyAlignment="1">
      <alignment horizontal="right" vertical="center"/>
    </xf>
    <xf numFmtId="166" fontId="16" fillId="5" borderId="14" xfId="1" applyNumberFormat="1" applyFont="1" applyFill="1" applyBorder="1" applyAlignment="1">
      <alignment horizontal="right" vertical="center"/>
    </xf>
    <xf numFmtId="0" fontId="14" fillId="0" borderId="0" xfId="0" applyFont="1"/>
    <xf numFmtId="0" fontId="14" fillId="0" borderId="0" xfId="0" applyFont="1" applyAlignment="1">
      <alignment horizontal="center" vertical="center"/>
    </xf>
    <xf numFmtId="0" fontId="14" fillId="0" borderId="0" xfId="0" applyFont="1" applyAlignment="1">
      <alignment horizontal="center"/>
    </xf>
    <xf numFmtId="0" fontId="19" fillId="0" borderId="0" xfId="0" applyFont="1" applyFill="1"/>
    <xf numFmtId="0" fontId="19" fillId="0" borderId="0" xfId="0" applyFont="1" applyFill="1" applyAlignment="1">
      <alignment horizontal="center" vertical="center"/>
    </xf>
    <xf numFmtId="43" fontId="14" fillId="0" borderId="0" xfId="1" applyFont="1"/>
    <xf numFmtId="43" fontId="20" fillId="6" borderId="19" xfId="1" applyFont="1" applyFill="1" applyBorder="1"/>
    <xf numFmtId="0" fontId="20" fillId="0" borderId="35" xfId="0" applyFont="1" applyBorder="1" applyAlignment="1">
      <alignment horizontal="center" vertical="center"/>
    </xf>
    <xf numFmtId="0" fontId="20" fillId="0" borderId="36" xfId="0" applyFont="1" applyBorder="1" applyAlignment="1">
      <alignment horizontal="center" vertical="center"/>
    </xf>
    <xf numFmtId="43" fontId="20" fillId="0" borderId="36" xfId="1" applyFont="1" applyBorder="1" applyAlignment="1">
      <alignment horizontal="center" vertical="center"/>
    </xf>
    <xf numFmtId="43" fontId="20" fillId="0" borderId="37" xfId="1" applyFont="1" applyBorder="1" applyAlignment="1">
      <alignment horizontal="center" vertical="center"/>
    </xf>
    <xf numFmtId="169" fontId="14" fillId="0" borderId="18" xfId="1" applyNumberFormat="1" applyFont="1" applyFill="1" applyBorder="1"/>
    <xf numFmtId="169" fontId="14" fillId="0" borderId="12" xfId="1" applyNumberFormat="1" applyFont="1" applyFill="1" applyBorder="1"/>
    <xf numFmtId="0" fontId="14" fillId="0" borderId="27" xfId="0" applyFont="1" applyBorder="1" applyAlignment="1">
      <alignment horizontal="center"/>
    </xf>
    <xf numFmtId="0" fontId="14" fillId="0" borderId="27" xfId="0" applyFont="1" applyBorder="1"/>
    <xf numFmtId="0" fontId="14" fillId="0" borderId="27" xfId="0" applyFont="1" applyBorder="1" applyAlignment="1">
      <alignment horizontal="center" vertical="center"/>
    </xf>
    <xf numFmtId="43" fontId="14" fillId="0" borderId="27" xfId="1" applyFont="1" applyFill="1" applyBorder="1"/>
    <xf numFmtId="169" fontId="14" fillId="0" borderId="14" xfId="1" applyNumberFormat="1" applyFont="1" applyFill="1" applyBorder="1"/>
    <xf numFmtId="169" fontId="14" fillId="0" borderId="23" xfId="1" applyNumberFormat="1" applyFont="1" applyFill="1" applyBorder="1"/>
    <xf numFmtId="169" fontId="14" fillId="0" borderId="34" xfId="1" applyNumberFormat="1" applyFont="1" applyFill="1" applyBorder="1"/>
    <xf numFmtId="0" fontId="14" fillId="0" borderId="20" xfId="0" applyFont="1" applyBorder="1" applyAlignment="1">
      <alignment horizontal="center"/>
    </xf>
    <xf numFmtId="0" fontId="14" fillId="0" borderId="20" xfId="0" applyFont="1" applyBorder="1"/>
    <xf numFmtId="0" fontId="14" fillId="0" borderId="20" xfId="0" applyFont="1" applyBorder="1" applyAlignment="1">
      <alignment horizontal="center" vertical="center"/>
    </xf>
    <xf numFmtId="43" fontId="14" fillId="0" borderId="20" xfId="1" applyFont="1" applyFill="1" applyBorder="1"/>
    <xf numFmtId="169" fontId="14" fillId="0" borderId="25" xfId="1" applyNumberFormat="1" applyFont="1" applyFill="1" applyBorder="1"/>
    <xf numFmtId="164" fontId="14" fillId="0" borderId="14" xfId="2" applyFont="1" applyFill="1" applyBorder="1"/>
    <xf numFmtId="0" fontId="21" fillId="0" borderId="35" xfId="0" applyFont="1" applyBorder="1" applyAlignment="1">
      <alignment vertical="top"/>
    </xf>
    <xf numFmtId="0" fontId="21" fillId="0" borderId="36" xfId="0" applyFont="1" applyBorder="1" applyAlignment="1">
      <alignment vertical="top" wrapText="1"/>
    </xf>
    <xf numFmtId="0" fontId="14" fillId="0" borderId="36" xfId="0" applyFont="1" applyBorder="1" applyAlignment="1">
      <alignment horizontal="center" vertical="center"/>
    </xf>
    <xf numFmtId="0" fontId="14" fillId="0" borderId="36" xfId="0" applyFont="1" applyBorder="1" applyAlignment="1">
      <alignment vertical="center"/>
    </xf>
    <xf numFmtId="0" fontId="14" fillId="0" borderId="36" xfId="0" applyFont="1" applyFill="1" applyBorder="1" applyAlignment="1">
      <alignment vertical="center"/>
    </xf>
    <xf numFmtId="43" fontId="14" fillId="0" borderId="36" xfId="1" applyFont="1" applyBorder="1" applyAlignment="1">
      <alignment vertical="center"/>
    </xf>
    <xf numFmtId="164" fontId="14" fillId="0" borderId="37" xfId="2" applyFont="1" applyBorder="1" applyAlignment="1">
      <alignment vertical="center"/>
    </xf>
    <xf numFmtId="164" fontId="14" fillId="0" borderId="18" xfId="2" applyFont="1" applyBorder="1"/>
    <xf numFmtId="164" fontId="14" fillId="0" borderId="12" xfId="2" applyFont="1" applyBorder="1"/>
    <xf numFmtId="164" fontId="14" fillId="0" borderId="14" xfId="2" applyFont="1" applyBorder="1"/>
    <xf numFmtId="0" fontId="14" fillId="0" borderId="16" xfId="0" applyFont="1" applyBorder="1" applyAlignment="1">
      <alignment horizontal="center"/>
    </xf>
    <xf numFmtId="0" fontId="14" fillId="0" borderId="16" xfId="0" applyFont="1" applyBorder="1"/>
    <xf numFmtId="0" fontId="14" fillId="0" borderId="16" xfId="0" applyFont="1" applyBorder="1" applyAlignment="1">
      <alignment horizontal="center" vertical="center"/>
    </xf>
    <xf numFmtId="43" fontId="14" fillId="0" borderId="16" xfId="1" applyFont="1" applyFill="1" applyBorder="1"/>
    <xf numFmtId="164" fontId="14" fillId="0" borderId="34" xfId="2" applyFont="1" applyBorder="1"/>
    <xf numFmtId="0" fontId="20" fillId="0" borderId="0" xfId="0" applyFont="1"/>
    <xf numFmtId="0" fontId="20" fillId="0" borderId="0" xfId="0" applyFont="1" applyFill="1"/>
    <xf numFmtId="49" fontId="14" fillId="0" borderId="20" xfId="0" applyNumberFormat="1" applyFont="1" applyBorder="1" applyAlignment="1">
      <alignment horizontal="center"/>
    </xf>
    <xf numFmtId="164" fontId="14" fillId="0" borderId="26" xfId="2" applyFont="1" applyFill="1" applyBorder="1"/>
    <xf numFmtId="49" fontId="14" fillId="0" borderId="19" xfId="0" applyNumberFormat="1" applyFont="1" applyBorder="1" applyAlignment="1">
      <alignment horizontal="center"/>
    </xf>
    <xf numFmtId="0" fontId="14" fillId="0" borderId="13" xfId="0" applyFont="1" applyBorder="1"/>
    <xf numFmtId="49" fontId="14" fillId="0" borderId="27" xfId="0" applyNumberFormat="1" applyFont="1" applyBorder="1" applyAlignment="1">
      <alignment horizontal="center"/>
    </xf>
    <xf numFmtId="0" fontId="14" fillId="0" borderId="33" xfId="0" applyFont="1" applyBorder="1"/>
    <xf numFmtId="49" fontId="14" fillId="0" borderId="16" xfId="0" applyNumberFormat="1" applyFont="1" applyBorder="1" applyAlignment="1">
      <alignment horizontal="center"/>
    </xf>
    <xf numFmtId="164" fontId="14" fillId="0" borderId="34" xfId="2" applyFont="1" applyFill="1" applyBorder="1"/>
    <xf numFmtId="49" fontId="14" fillId="0" borderId="30" xfId="0" applyNumberFormat="1" applyFont="1" applyBorder="1" applyAlignment="1">
      <alignment horizontal="center"/>
    </xf>
    <xf numFmtId="0" fontId="20" fillId="4" borderId="38" xfId="0" applyFont="1" applyFill="1" applyBorder="1" applyAlignment="1"/>
    <xf numFmtId="0" fontId="20" fillId="4" borderId="39" xfId="0" applyFont="1" applyFill="1" applyBorder="1" applyAlignment="1"/>
    <xf numFmtId="0" fontId="20" fillId="4" borderId="40" xfId="0" applyFont="1" applyFill="1" applyBorder="1" applyAlignment="1"/>
    <xf numFmtId="170" fontId="15" fillId="2" borderId="12" xfId="1" applyNumberFormat="1" applyFont="1" applyFill="1" applyBorder="1" applyAlignment="1">
      <alignment horizontal="right" vertical="center"/>
    </xf>
    <xf numFmtId="164" fontId="15" fillId="2" borderId="12" xfId="2" applyFont="1" applyFill="1" applyBorder="1" applyAlignment="1">
      <alignment horizontal="right" vertical="center"/>
    </xf>
    <xf numFmtId="0" fontId="8" fillId="4" borderId="1"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6" xfId="0" applyFont="1" applyFill="1" applyBorder="1" applyAlignment="1">
      <alignment horizontal="left" vertical="center"/>
    </xf>
    <xf numFmtId="0" fontId="8" fillId="4" borderId="38" xfId="0" applyFont="1" applyFill="1" applyBorder="1" applyAlignment="1">
      <alignment horizontal="left" vertical="center"/>
    </xf>
    <xf numFmtId="0" fontId="8" fillId="4" borderId="39" xfId="0" applyFont="1" applyFill="1" applyBorder="1" applyAlignment="1">
      <alignment horizontal="left" vertical="center"/>
    </xf>
    <xf numFmtId="0" fontId="8" fillId="4" borderId="40" xfId="0" applyFont="1" applyFill="1" applyBorder="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left" vertical="top"/>
    </xf>
    <xf numFmtId="0" fontId="0" fillId="0" borderId="2" xfId="0" applyBorder="1" applyAlignment="1">
      <alignment horizontal="center"/>
    </xf>
    <xf numFmtId="0" fontId="0" fillId="0" borderId="0" xfId="0" applyAlignment="1">
      <alignment horizontal="center"/>
    </xf>
    <xf numFmtId="0" fontId="8" fillId="7" borderId="1"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8" fillId="7" borderId="6" xfId="0" applyFont="1" applyFill="1" applyBorder="1" applyAlignment="1">
      <alignment horizontal="left" vertical="center" wrapText="1"/>
    </xf>
    <xf numFmtId="0" fontId="0" fillId="0" borderId="5" xfId="0" applyBorder="1" applyAlignment="1">
      <alignment horizontal="center"/>
    </xf>
    <xf numFmtId="0" fontId="24" fillId="0" borderId="2" xfId="0" applyFont="1" applyBorder="1" applyAlignment="1">
      <alignment horizontal="center" vertical="center" textRotation="255"/>
    </xf>
    <xf numFmtId="0" fontId="24" fillId="0" borderId="0" xfId="0" applyFont="1" applyBorder="1" applyAlignment="1">
      <alignment horizontal="center" vertical="center" textRotation="255"/>
    </xf>
    <xf numFmtId="0" fontId="8" fillId="7" borderId="38" xfId="0" applyFont="1" applyFill="1" applyBorder="1" applyAlignment="1">
      <alignment horizontal="left" vertical="center"/>
    </xf>
    <xf numFmtId="0" fontId="8" fillId="7" borderId="39" xfId="0" applyFont="1" applyFill="1" applyBorder="1" applyAlignment="1">
      <alignment horizontal="left" vertical="center"/>
    </xf>
    <xf numFmtId="0" fontId="8" fillId="7" borderId="40" xfId="0" applyFont="1" applyFill="1" applyBorder="1" applyAlignment="1">
      <alignment horizontal="left" vertical="center"/>
    </xf>
    <xf numFmtId="166" fontId="4" fillId="7" borderId="1" xfId="0" applyNumberFormat="1" applyFont="1" applyFill="1" applyBorder="1" applyAlignment="1">
      <alignment horizontal="center" vertical="center"/>
    </xf>
    <xf numFmtId="166" fontId="4" fillId="7" borderId="2" xfId="0" applyNumberFormat="1" applyFont="1" applyFill="1" applyBorder="1" applyAlignment="1">
      <alignment horizontal="center" vertical="center"/>
    </xf>
    <xf numFmtId="166" fontId="4" fillId="7" borderId="3" xfId="0" applyNumberFormat="1" applyFont="1" applyFill="1" applyBorder="1" applyAlignment="1">
      <alignment horizontal="center" vertical="center"/>
    </xf>
    <xf numFmtId="166" fontId="4" fillId="7" borderId="4" xfId="0" applyNumberFormat="1" applyFont="1" applyFill="1" applyBorder="1" applyAlignment="1">
      <alignment horizontal="center" vertical="center"/>
    </xf>
    <xf numFmtId="166" fontId="4" fillId="7" borderId="5" xfId="0" applyNumberFormat="1" applyFont="1" applyFill="1" applyBorder="1" applyAlignment="1">
      <alignment horizontal="center" vertical="center"/>
    </xf>
    <xf numFmtId="166" fontId="4" fillId="7" borderId="6" xfId="0" applyNumberFormat="1" applyFont="1" applyFill="1" applyBorder="1" applyAlignment="1">
      <alignment horizontal="center" vertical="center"/>
    </xf>
    <xf numFmtId="166" fontId="16" fillId="0" borderId="17" xfId="0" applyNumberFormat="1" applyFont="1" applyBorder="1" applyAlignment="1">
      <alignment horizontal="center" vertical="center" wrapText="1"/>
    </xf>
    <xf numFmtId="166" fontId="16" fillId="0" borderId="11" xfId="0" applyNumberFormat="1" applyFont="1" applyBorder="1" applyAlignment="1">
      <alignment horizontal="center" vertical="center" wrapText="1"/>
    </xf>
    <xf numFmtId="166" fontId="16" fillId="0" borderId="18" xfId="0" applyNumberFormat="1" applyFont="1" applyBorder="1" applyAlignment="1">
      <alignment horizontal="center" vertical="center" wrapText="1"/>
    </xf>
    <xf numFmtId="166" fontId="16" fillId="0" borderId="12" xfId="0" applyNumberFormat="1" applyFont="1" applyBorder="1" applyAlignment="1">
      <alignment horizontal="center" vertical="center" wrapText="1"/>
    </xf>
    <xf numFmtId="166" fontId="16" fillId="0" borderId="1" xfId="0" applyNumberFormat="1" applyFont="1" applyBorder="1" applyAlignment="1">
      <alignment horizontal="center" vertical="center"/>
    </xf>
    <xf numFmtId="166" fontId="16" fillId="0" borderId="7" xfId="0" applyNumberFormat="1" applyFont="1" applyBorder="1" applyAlignment="1">
      <alignment horizontal="center" vertical="center"/>
    </xf>
    <xf numFmtId="166" fontId="16" fillId="0" borderId="21" xfId="0" applyNumberFormat="1" applyFont="1" applyBorder="1" applyAlignment="1">
      <alignment horizontal="center" vertical="center"/>
    </xf>
    <xf numFmtId="166" fontId="16" fillId="0" borderId="22" xfId="0" applyNumberFormat="1" applyFont="1" applyBorder="1" applyAlignment="1">
      <alignment horizontal="center" vertical="center" wrapText="1"/>
    </xf>
    <xf numFmtId="166" fontId="16" fillId="0" borderId="24" xfId="0" applyNumberFormat="1" applyFont="1" applyBorder="1" applyAlignment="1">
      <alignment horizontal="center" vertical="center" wrapText="1"/>
    </xf>
    <xf numFmtId="166" fontId="16" fillId="0" borderId="20" xfId="0" applyNumberFormat="1" applyFont="1" applyBorder="1" applyAlignment="1">
      <alignment horizontal="center" vertical="center" wrapText="1"/>
    </xf>
    <xf numFmtId="166" fontId="16" fillId="0" borderId="23" xfId="0" applyNumberFormat="1" applyFont="1" applyBorder="1" applyAlignment="1">
      <alignment horizontal="center" vertical="center" wrapText="1"/>
    </xf>
    <xf numFmtId="166" fontId="16" fillId="0" borderId="25" xfId="0" applyNumberFormat="1" applyFont="1" applyBorder="1" applyAlignment="1">
      <alignment horizontal="center" vertical="center" wrapText="1"/>
    </xf>
    <xf numFmtId="166" fontId="16" fillId="0" borderId="26" xfId="0" applyNumberFormat="1" applyFont="1" applyBorder="1" applyAlignment="1">
      <alignment horizontal="center" vertical="center" wrapText="1"/>
    </xf>
    <xf numFmtId="166" fontId="3" fillId="0" borderId="41" xfId="1" applyNumberFormat="1" applyFont="1" applyFill="1" applyBorder="1" applyAlignment="1">
      <alignment horizontal="center"/>
    </xf>
    <xf numFmtId="166" fontId="15" fillId="0" borderId="42" xfId="1" applyNumberFormat="1" applyFont="1" applyFill="1" applyBorder="1" applyAlignment="1">
      <alignment horizontal="center"/>
    </xf>
    <xf numFmtId="166" fontId="16" fillId="8" borderId="9" xfId="0" applyNumberFormat="1" applyFont="1" applyFill="1" applyBorder="1" applyAlignment="1">
      <alignment horizontal="left" vertical="center"/>
    </xf>
    <xf numFmtId="166" fontId="16" fillId="8" borderId="15" xfId="0" applyNumberFormat="1" applyFont="1" applyFill="1" applyBorder="1" applyAlignment="1">
      <alignment horizontal="left" vertical="center"/>
    </xf>
    <xf numFmtId="166" fontId="16" fillId="8" borderId="10" xfId="0" applyNumberFormat="1" applyFont="1" applyFill="1" applyBorder="1" applyAlignment="1">
      <alignment horizontal="left" vertical="center"/>
    </xf>
    <xf numFmtId="0" fontId="18" fillId="7" borderId="9" xfId="0" applyFont="1" applyFill="1" applyBorder="1" applyAlignment="1">
      <alignment horizontal="center"/>
    </xf>
    <xf numFmtId="0" fontId="18" fillId="7" borderId="10" xfId="0" applyFont="1" applyFill="1" applyBorder="1" applyAlignment="1">
      <alignment horizontal="center"/>
    </xf>
    <xf numFmtId="166" fontId="16" fillId="7" borderId="9" xfId="0" applyNumberFormat="1" applyFont="1" applyFill="1" applyBorder="1" applyAlignment="1">
      <alignment horizontal="center" vertical="center" wrapText="1"/>
    </xf>
    <xf numFmtId="166" fontId="16" fillId="7" borderId="10" xfId="0" applyNumberFormat="1"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20" fillId="0" borderId="1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7" xfId="0" applyFont="1" applyBorder="1" applyAlignment="1">
      <alignment horizontal="center" vertical="center" wrapText="1"/>
    </xf>
    <xf numFmtId="0" fontId="21" fillId="0" borderId="17" xfId="0" applyFont="1" applyBorder="1" applyAlignment="1">
      <alignment horizontal="left" vertical="top"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30" xfId="0" applyFont="1" applyBorder="1" applyAlignment="1">
      <alignment horizontal="left" vertical="top" wrapText="1"/>
    </xf>
    <xf numFmtId="0" fontId="21" fillId="0" borderId="19" xfId="0" applyFont="1" applyBorder="1" applyAlignment="1">
      <alignment horizontal="left" vertical="top" wrapText="1"/>
    </xf>
    <xf numFmtId="0" fontId="21" fillId="0" borderId="27" xfId="0" applyFont="1" applyBorder="1" applyAlignment="1">
      <alignment horizontal="left" vertical="top" wrapText="1"/>
    </xf>
    <xf numFmtId="0" fontId="20" fillId="0" borderId="2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1"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7" xfId="0" applyFont="1" applyBorder="1" applyAlignment="1">
      <alignment horizontal="center" vertical="center" wrapText="1"/>
    </xf>
    <xf numFmtId="0" fontId="20" fillId="0" borderId="33" xfId="0" applyFont="1" applyBorder="1" applyAlignment="1">
      <alignment horizontal="center" vertical="center" wrapText="1"/>
    </xf>
    <xf numFmtId="0" fontId="14" fillId="0" borderId="16" xfId="0" applyFont="1" applyBorder="1" applyAlignment="1">
      <alignment horizontal="center" vertical="center" wrapText="1"/>
    </xf>
    <xf numFmtId="166" fontId="15" fillId="0" borderId="43" xfId="1" applyNumberFormat="1" applyFont="1" applyFill="1" applyBorder="1" applyAlignment="1">
      <alignment horizontal="center"/>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32" xfId="0" applyFont="1" applyBorder="1" applyAlignment="1">
      <alignment horizontal="center" vertical="center" wrapText="1"/>
    </xf>
    <xf numFmtId="0" fontId="14" fillId="0" borderId="20" xfId="0" applyFont="1" applyBorder="1" applyAlignment="1">
      <alignment horizontal="center" vertical="center" wrapText="1"/>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5" xfId="0" applyFont="1" applyFill="1" applyBorder="1" applyAlignment="1">
      <alignment horizontal="center" vertical="center"/>
    </xf>
    <xf numFmtId="0" fontId="9" fillId="7" borderId="6" xfId="0" applyFont="1" applyFill="1" applyBorder="1" applyAlignment="1">
      <alignment horizontal="center" vertical="center"/>
    </xf>
    <xf numFmtId="0" fontId="21" fillId="0" borderId="29" xfId="0" applyFont="1" applyBorder="1" applyAlignment="1">
      <alignment horizontal="left" vertical="top" wrapText="1"/>
    </xf>
    <xf numFmtId="0" fontId="21" fillId="0" borderId="8" xfId="0" applyFont="1" applyBorder="1" applyAlignment="1">
      <alignment horizontal="left" vertical="top" wrapText="1"/>
    </xf>
    <xf numFmtId="0" fontId="21" fillId="0" borderId="31" xfId="0" applyFont="1" applyBorder="1" applyAlignment="1">
      <alignment horizontal="left" vertical="top" wrapText="1"/>
    </xf>
    <xf numFmtId="0" fontId="22" fillId="0" borderId="30" xfId="0" applyFont="1" applyBorder="1" applyAlignment="1">
      <alignment horizontal="left" vertical="top" wrapText="1"/>
    </xf>
    <xf numFmtId="0" fontId="22" fillId="0" borderId="19" xfId="0" applyFont="1" applyBorder="1" applyAlignment="1">
      <alignment horizontal="left" vertical="top" wrapText="1"/>
    </xf>
    <xf numFmtId="0" fontId="22" fillId="0" borderId="27" xfId="0" applyFont="1" applyBorder="1" applyAlignment="1">
      <alignment horizontal="left" vertical="top" wrapText="1"/>
    </xf>
    <xf numFmtId="0" fontId="20" fillId="0" borderId="38" xfId="0" applyFont="1" applyFill="1" applyBorder="1" applyAlignment="1">
      <alignment horizontal="left"/>
    </xf>
    <xf numFmtId="0" fontId="20" fillId="0" borderId="39" xfId="0" applyFont="1" applyFill="1" applyBorder="1" applyAlignment="1">
      <alignment horizontal="left"/>
    </xf>
    <xf numFmtId="0" fontId="20" fillId="0" borderId="40" xfId="0" applyFont="1" applyFill="1" applyBorder="1" applyAlignment="1">
      <alignment horizontal="left"/>
    </xf>
    <xf numFmtId="166" fontId="15" fillId="0" borderId="19" xfId="1" applyNumberFormat="1" applyFont="1" applyFill="1" applyBorder="1" applyAlignment="1">
      <alignment horizontal="center"/>
    </xf>
  </cellXfs>
  <cellStyles count="3">
    <cellStyle name="Milliers" xfId="1" builtinId="3"/>
    <cellStyle name="Monétaire" xfId="2" builtinId="4"/>
    <cellStyle name="Normal" xfId="0" builtinId="0"/>
  </cellStyles>
  <dxfs count="6">
    <dxf>
      <font>
        <color rgb="FFFF0000"/>
      </font>
    </dxf>
    <dxf>
      <font>
        <color rgb="FF0000FF"/>
      </font>
    </dxf>
    <dxf>
      <font>
        <color rgb="FF0000FF"/>
      </font>
    </dxf>
    <dxf>
      <font>
        <color rgb="FFFF0000"/>
      </font>
    </dxf>
    <dxf>
      <font>
        <color rgb="FF0000FF"/>
      </font>
    </dxf>
    <dxf>
      <font>
        <color rgb="FFFF000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39687</xdr:colOff>
      <xdr:row>1</xdr:row>
      <xdr:rowOff>23816</xdr:rowOff>
    </xdr:from>
    <xdr:to>
      <xdr:col>4</xdr:col>
      <xdr:colOff>738186</xdr:colOff>
      <xdr:row>6</xdr:row>
      <xdr:rowOff>163897</xdr:rowOff>
    </xdr:to>
    <xdr:pic>
      <xdr:nvPicPr>
        <xdr:cNvPr id="3" name="Image 2">
          <a:extLst>
            <a:ext uri="{FF2B5EF4-FFF2-40B4-BE49-F238E27FC236}">
              <a16:creationId xmlns:a16="http://schemas.microsoft.com/office/drawing/2014/main" id="{1C20FC2C-76A0-4E48-8AD6-CF065E0285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270" y="203733"/>
          <a:ext cx="2222499" cy="1039664"/>
        </a:xfrm>
        <a:prstGeom prst="rect">
          <a:avLst/>
        </a:prstGeom>
      </xdr:spPr>
    </xdr:pic>
    <xdr:clientData/>
  </xdr:twoCellAnchor>
  <xdr:twoCellAnchor>
    <xdr:from>
      <xdr:col>5</xdr:col>
      <xdr:colOff>563567</xdr:colOff>
      <xdr:row>1</xdr:row>
      <xdr:rowOff>126995</xdr:rowOff>
    </xdr:from>
    <xdr:to>
      <xdr:col>12</xdr:col>
      <xdr:colOff>3484567</xdr:colOff>
      <xdr:row>6</xdr:row>
      <xdr:rowOff>63499</xdr:rowOff>
    </xdr:to>
    <xdr:sp macro="" textlink="">
      <xdr:nvSpPr>
        <xdr:cNvPr id="4" name="ZoneTexte 3">
          <a:extLst>
            <a:ext uri="{FF2B5EF4-FFF2-40B4-BE49-F238E27FC236}">
              <a16:creationId xmlns:a16="http://schemas.microsoft.com/office/drawing/2014/main" id="{884E0CB3-435C-4622-B79B-7E9934F56F59}"/>
            </a:ext>
          </a:extLst>
        </xdr:cNvPr>
        <xdr:cNvSpPr txBox="1"/>
      </xdr:nvSpPr>
      <xdr:spPr>
        <a:xfrm>
          <a:off x="4000505" y="309558"/>
          <a:ext cx="8255000" cy="84931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600" b="1">
              <a:solidFill>
                <a:schemeClr val="tx1">
                  <a:lumMod val="65000"/>
                  <a:lumOff val="35000"/>
                </a:schemeClr>
              </a:solidFill>
            </a:rPr>
            <a:t>FONDS</a:t>
          </a:r>
          <a:r>
            <a:rPr lang="fr-CA" sz="1600" b="1" baseline="0">
              <a:solidFill>
                <a:schemeClr val="tx1">
                  <a:lumMod val="65000"/>
                  <a:lumOff val="35000"/>
                </a:schemeClr>
              </a:solidFill>
            </a:rPr>
            <a:t> CHARLOT JEUDY - APPUI AUX DIVERSITÉS ET À L'INCLUSION</a:t>
          </a:r>
        </a:p>
        <a:p>
          <a:r>
            <a:rPr lang="fr-CA" sz="1600" b="1" baseline="0">
              <a:solidFill>
                <a:schemeClr val="tx1">
                  <a:lumMod val="65000"/>
                  <a:lumOff val="35000"/>
                </a:schemeClr>
              </a:solidFill>
            </a:rPr>
            <a:t>ÉDITION 2021 - 2022</a:t>
          </a:r>
        </a:p>
        <a:p>
          <a:r>
            <a:rPr lang="fr-CA" sz="1600" b="1" baseline="0">
              <a:solidFill>
                <a:schemeClr val="tx1">
                  <a:lumMod val="65000"/>
                  <a:lumOff val="35000"/>
                </a:schemeClr>
              </a:solidFill>
            </a:rPr>
            <a:t>CANEVAS DE PLANIFICATION FINANCIÈRE</a:t>
          </a:r>
          <a:endParaRPr lang="fr-CA" sz="1600" b="1">
            <a:solidFill>
              <a:schemeClr val="tx1">
                <a:lumMod val="65000"/>
                <a:lumOff val="35000"/>
              </a:schemeClr>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DB6D7-034A-42E4-9CCE-8331985CACD3}">
  <dimension ref="A1:AL132"/>
  <sheetViews>
    <sheetView tabSelected="1" topLeftCell="A32" zoomScale="70" zoomScaleNormal="70" workbookViewId="0">
      <selection activeCell="N1" sqref="N1:AC34"/>
    </sheetView>
  </sheetViews>
  <sheetFormatPr baseColWidth="10" defaultRowHeight="14.5" x14ac:dyDescent="0.35"/>
  <cols>
    <col min="2" max="2" width="5.54296875" customWidth="1"/>
    <col min="13" max="13" width="98.08984375" customWidth="1"/>
  </cols>
  <sheetData>
    <row r="1" spans="1:35" x14ac:dyDescent="0.35">
      <c r="A1" s="131"/>
      <c r="B1" s="131" t="s">
        <v>22</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row>
    <row r="2" spans="1:35" x14ac:dyDescent="0.3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row>
    <row r="3" spans="1:35" x14ac:dyDescent="0.3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row>
    <row r="4" spans="1:35" x14ac:dyDescent="0.3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row>
    <row r="5" spans="1:35" x14ac:dyDescent="0.35">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row>
    <row r="6" spans="1:35" x14ac:dyDescent="0.35">
      <c r="A6" s="131"/>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row>
    <row r="7" spans="1:35" x14ac:dyDescent="0.3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row>
    <row r="8" spans="1:35" ht="18" customHeight="1" thickBot="1" x14ac:dyDescent="0.4">
      <c r="A8" s="131"/>
      <c r="B8" s="138"/>
      <c r="C8" s="138"/>
      <c r="D8" s="138"/>
      <c r="E8" s="138"/>
      <c r="F8" s="138"/>
      <c r="G8" s="138"/>
      <c r="H8" s="138"/>
      <c r="I8" s="138"/>
      <c r="J8" s="138"/>
      <c r="K8" s="138"/>
      <c r="L8" s="138"/>
      <c r="M8" s="138"/>
      <c r="N8" s="131"/>
      <c r="O8" s="131"/>
      <c r="P8" s="131"/>
      <c r="Q8" s="131"/>
      <c r="R8" s="131"/>
      <c r="S8" s="131"/>
      <c r="T8" s="131"/>
      <c r="U8" s="131"/>
      <c r="V8" s="131"/>
      <c r="W8" s="131"/>
      <c r="X8" s="131"/>
      <c r="Y8" s="131"/>
      <c r="Z8" s="131"/>
      <c r="AA8" s="131"/>
      <c r="AB8" s="131"/>
      <c r="AC8" s="131"/>
    </row>
    <row r="9" spans="1:35" x14ac:dyDescent="0.35">
      <c r="A9" s="131"/>
      <c r="B9" s="116" t="s">
        <v>65</v>
      </c>
      <c r="C9" s="117"/>
      <c r="D9" s="117"/>
      <c r="E9" s="117"/>
      <c r="F9" s="117"/>
      <c r="G9" s="117"/>
      <c r="H9" s="117"/>
      <c r="I9" s="117"/>
      <c r="J9" s="117"/>
      <c r="K9" s="117"/>
      <c r="L9" s="117"/>
      <c r="M9" s="118"/>
      <c r="N9" s="131"/>
      <c r="O9" s="131"/>
      <c r="P9" s="131"/>
      <c r="Q9" s="131"/>
      <c r="R9" s="131"/>
      <c r="S9" s="131"/>
      <c r="T9" s="131"/>
      <c r="U9" s="131"/>
      <c r="V9" s="131"/>
      <c r="W9" s="131"/>
      <c r="X9" s="131"/>
      <c r="Y9" s="131"/>
      <c r="Z9" s="131"/>
      <c r="AA9" s="131"/>
      <c r="AB9" s="131"/>
      <c r="AC9" s="131"/>
    </row>
    <row r="10" spans="1:35" ht="15" thickBot="1" x14ac:dyDescent="0.4">
      <c r="A10" s="131"/>
      <c r="B10" s="119"/>
      <c r="C10" s="120"/>
      <c r="D10" s="120"/>
      <c r="E10" s="120"/>
      <c r="F10" s="120"/>
      <c r="G10" s="120"/>
      <c r="H10" s="120"/>
      <c r="I10" s="120"/>
      <c r="J10" s="120"/>
      <c r="K10" s="120"/>
      <c r="L10" s="120"/>
      <c r="M10" s="121"/>
      <c r="N10" s="131"/>
      <c r="O10" s="131"/>
      <c r="P10" s="131"/>
      <c r="Q10" s="131"/>
      <c r="R10" s="131"/>
      <c r="S10" s="131"/>
      <c r="T10" s="131"/>
      <c r="U10" s="131"/>
      <c r="V10" s="131"/>
      <c r="W10" s="131"/>
      <c r="X10" s="131"/>
      <c r="Y10" s="131"/>
      <c r="Z10" s="131"/>
      <c r="AA10" s="131"/>
      <c r="AB10" s="131"/>
      <c r="AC10" s="131"/>
    </row>
    <row r="11" spans="1:35" ht="59" customHeight="1" thickBot="1" x14ac:dyDescent="0.4">
      <c r="A11" s="131"/>
      <c r="C11" s="127" t="s">
        <v>114</v>
      </c>
      <c r="D11" s="127"/>
      <c r="E11" s="127"/>
      <c r="F11" s="127"/>
      <c r="G11" s="127"/>
      <c r="H11" s="127"/>
      <c r="I11" s="127"/>
      <c r="J11" s="127"/>
      <c r="K11" s="127"/>
      <c r="L11" s="127"/>
      <c r="M11" s="127"/>
      <c r="N11" s="131"/>
      <c r="O11" s="131"/>
      <c r="P11" s="131"/>
      <c r="Q11" s="131"/>
      <c r="R11" s="131"/>
      <c r="S11" s="131"/>
      <c r="T11" s="131"/>
      <c r="U11" s="131"/>
      <c r="V11" s="131"/>
      <c r="W11" s="131"/>
      <c r="X11" s="131"/>
      <c r="Y11" s="131"/>
      <c r="Z11" s="131"/>
      <c r="AA11" s="131"/>
      <c r="AB11" s="131"/>
      <c r="AC11" s="131"/>
    </row>
    <row r="12" spans="1:35" ht="30" customHeight="1" thickBot="1" x14ac:dyDescent="0.4">
      <c r="A12" s="131"/>
      <c r="B12" s="122" t="s">
        <v>99</v>
      </c>
      <c r="C12" s="123"/>
      <c r="D12" s="123"/>
      <c r="E12" s="123"/>
      <c r="F12" s="123"/>
      <c r="G12" s="123"/>
      <c r="H12" s="123"/>
      <c r="I12" s="123"/>
      <c r="J12" s="123"/>
      <c r="K12" s="123"/>
      <c r="L12" s="123"/>
      <c r="M12" s="124"/>
      <c r="N12" s="131"/>
      <c r="O12" s="131"/>
      <c r="P12" s="131"/>
      <c r="Q12" s="131"/>
      <c r="R12" s="131"/>
      <c r="S12" s="131"/>
      <c r="T12" s="131"/>
      <c r="U12" s="131"/>
      <c r="V12" s="131"/>
      <c r="W12" s="131"/>
      <c r="X12" s="131"/>
      <c r="Y12" s="131"/>
      <c r="Z12" s="131"/>
      <c r="AA12" s="131"/>
      <c r="AB12" s="131"/>
      <c r="AC12" s="131"/>
    </row>
    <row r="13" spans="1:35" ht="22.5" customHeight="1" x14ac:dyDescent="0.35">
      <c r="A13" s="131"/>
      <c r="B13" s="139" t="s">
        <v>100</v>
      </c>
      <c r="C13" s="132" t="s">
        <v>111</v>
      </c>
      <c r="D13" s="133"/>
      <c r="E13" s="133"/>
      <c r="F13" s="133"/>
      <c r="G13" s="133"/>
      <c r="H13" s="133"/>
      <c r="I13" s="133"/>
      <c r="J13" s="133"/>
      <c r="K13" s="133"/>
      <c r="L13" s="133"/>
      <c r="M13" s="134"/>
      <c r="N13" s="131"/>
      <c r="O13" s="131"/>
      <c r="P13" s="131"/>
      <c r="Q13" s="131"/>
      <c r="R13" s="131"/>
      <c r="S13" s="131"/>
      <c r="T13" s="131"/>
      <c r="U13" s="131"/>
      <c r="V13" s="131"/>
      <c r="W13" s="131"/>
      <c r="X13" s="131"/>
      <c r="Y13" s="131"/>
      <c r="Z13" s="131"/>
      <c r="AA13" s="131"/>
      <c r="AB13" s="131"/>
      <c r="AC13" s="131"/>
    </row>
    <row r="14" spans="1:35" ht="15" customHeight="1" thickBot="1" x14ac:dyDescent="0.4">
      <c r="A14" s="131"/>
      <c r="B14" s="140"/>
      <c r="C14" s="135"/>
      <c r="D14" s="136"/>
      <c r="E14" s="136"/>
      <c r="F14" s="136"/>
      <c r="G14" s="136"/>
      <c r="H14" s="136"/>
      <c r="I14" s="136"/>
      <c r="J14" s="136"/>
      <c r="K14" s="136"/>
      <c r="L14" s="136"/>
      <c r="M14" s="137"/>
      <c r="N14" s="131"/>
      <c r="O14" s="131"/>
      <c r="P14" s="131"/>
      <c r="Q14" s="131"/>
      <c r="R14" s="131"/>
      <c r="S14" s="131"/>
      <c r="T14" s="131"/>
      <c r="U14" s="131"/>
      <c r="V14" s="131"/>
      <c r="W14" s="131"/>
      <c r="X14" s="131"/>
      <c r="Y14" s="131"/>
      <c r="Z14" s="131"/>
      <c r="AA14" s="131"/>
      <c r="AB14" s="131"/>
      <c r="AC14" s="131"/>
    </row>
    <row r="15" spans="1:35" ht="48" customHeight="1" x14ac:dyDescent="0.35">
      <c r="A15" s="131"/>
      <c r="B15" s="140"/>
      <c r="C15" s="125" t="s">
        <v>108</v>
      </c>
      <c r="D15" s="125"/>
      <c r="E15" s="125"/>
      <c r="F15" s="125"/>
      <c r="G15" s="125"/>
      <c r="H15" s="125"/>
      <c r="I15" s="125"/>
      <c r="J15" s="125"/>
      <c r="K15" s="125"/>
      <c r="L15" s="125"/>
      <c r="M15" s="125"/>
      <c r="N15" s="131"/>
      <c r="O15" s="131"/>
      <c r="P15" s="131"/>
      <c r="Q15" s="131"/>
      <c r="R15" s="131"/>
      <c r="S15" s="131"/>
      <c r="T15" s="131"/>
      <c r="U15" s="131"/>
      <c r="V15" s="131"/>
      <c r="W15" s="131"/>
      <c r="X15" s="131"/>
      <c r="Y15" s="131"/>
      <c r="Z15" s="131"/>
      <c r="AA15" s="131"/>
      <c r="AB15" s="131"/>
      <c r="AC15" s="131"/>
      <c r="AD15" s="18"/>
      <c r="AE15" s="18"/>
      <c r="AF15" s="18"/>
      <c r="AG15" s="18"/>
      <c r="AH15" s="18"/>
      <c r="AI15" s="18"/>
    </row>
    <row r="16" spans="1:35" ht="44" customHeight="1" x14ac:dyDescent="0.35">
      <c r="A16" s="131"/>
      <c r="B16" s="140"/>
      <c r="C16" s="125" t="s">
        <v>109</v>
      </c>
      <c r="D16" s="126"/>
      <c r="E16" s="126"/>
      <c r="F16" s="126"/>
      <c r="G16" s="126"/>
      <c r="H16" s="126"/>
      <c r="I16" s="126"/>
      <c r="J16" s="126"/>
      <c r="K16" s="126"/>
      <c r="L16" s="126"/>
      <c r="M16" s="126"/>
      <c r="N16" s="131"/>
      <c r="O16" s="131"/>
      <c r="P16" s="131"/>
      <c r="Q16" s="131"/>
      <c r="R16" s="131"/>
      <c r="S16" s="131"/>
      <c r="T16" s="131"/>
      <c r="U16" s="131"/>
      <c r="V16" s="131"/>
      <c r="W16" s="131"/>
      <c r="X16" s="131"/>
      <c r="Y16" s="131"/>
      <c r="Z16" s="131"/>
      <c r="AA16" s="131"/>
      <c r="AB16" s="131"/>
      <c r="AC16" s="131"/>
      <c r="AD16" s="17"/>
      <c r="AE16" s="17"/>
    </row>
    <row r="17" spans="1:29" ht="38" customHeight="1" x14ac:dyDescent="0.35">
      <c r="A17" s="131"/>
      <c r="B17" s="140"/>
      <c r="C17" s="125" t="s">
        <v>110</v>
      </c>
      <c r="D17" s="126"/>
      <c r="E17" s="126"/>
      <c r="F17" s="126"/>
      <c r="G17" s="126"/>
      <c r="H17" s="126"/>
      <c r="I17" s="126"/>
      <c r="J17" s="126"/>
      <c r="K17" s="126"/>
      <c r="L17" s="126"/>
      <c r="M17" s="126"/>
      <c r="N17" s="131"/>
      <c r="O17" s="131"/>
      <c r="P17" s="131"/>
      <c r="Q17" s="131"/>
      <c r="R17" s="131"/>
      <c r="S17" s="131"/>
      <c r="T17" s="131"/>
      <c r="U17" s="131"/>
      <c r="V17" s="131"/>
      <c r="W17" s="131"/>
      <c r="X17" s="131"/>
      <c r="Y17" s="131"/>
      <c r="Z17" s="131"/>
      <c r="AA17" s="131"/>
      <c r="AB17" s="131"/>
      <c r="AC17" s="131"/>
    </row>
    <row r="18" spans="1:29" ht="36.5" customHeight="1" x14ac:dyDescent="0.35">
      <c r="A18" s="131"/>
      <c r="B18" s="140"/>
      <c r="C18" s="125" t="s">
        <v>66</v>
      </c>
      <c r="D18" s="126"/>
      <c r="E18" s="126"/>
      <c r="F18" s="126"/>
      <c r="G18" s="126"/>
      <c r="H18" s="126"/>
      <c r="I18" s="126"/>
      <c r="J18" s="126"/>
      <c r="K18" s="126"/>
      <c r="L18" s="126"/>
      <c r="M18" s="126"/>
      <c r="N18" s="131"/>
      <c r="O18" s="131"/>
      <c r="P18" s="131"/>
      <c r="Q18" s="131"/>
      <c r="R18" s="131"/>
      <c r="S18" s="131"/>
      <c r="T18" s="131"/>
      <c r="U18" s="131"/>
      <c r="V18" s="131"/>
      <c r="W18" s="131"/>
      <c r="X18" s="131"/>
      <c r="Y18" s="131"/>
      <c r="Z18" s="131"/>
      <c r="AA18" s="131"/>
      <c r="AB18" s="131"/>
      <c r="AC18" s="131"/>
    </row>
    <row r="19" spans="1:29" ht="39" customHeight="1" x14ac:dyDescent="0.35">
      <c r="A19" s="131"/>
      <c r="B19" s="140"/>
      <c r="C19" s="125" t="s">
        <v>67</v>
      </c>
      <c r="D19" s="126"/>
      <c r="E19" s="126"/>
      <c r="F19" s="126"/>
      <c r="G19" s="126"/>
      <c r="H19" s="126"/>
      <c r="I19" s="126"/>
      <c r="J19" s="126"/>
      <c r="K19" s="126"/>
      <c r="L19" s="126"/>
      <c r="M19" s="126"/>
      <c r="N19" s="131"/>
      <c r="O19" s="131"/>
      <c r="P19" s="131"/>
      <c r="Q19" s="131"/>
      <c r="R19" s="131"/>
      <c r="S19" s="131"/>
      <c r="T19" s="131"/>
      <c r="U19" s="131"/>
      <c r="V19" s="131"/>
      <c r="W19" s="131"/>
      <c r="X19" s="131"/>
      <c r="Y19" s="131"/>
      <c r="Z19" s="131"/>
      <c r="AA19" s="131"/>
      <c r="AB19" s="131"/>
      <c r="AC19" s="131"/>
    </row>
    <row r="20" spans="1:29" ht="35" customHeight="1" x14ac:dyDescent="0.35">
      <c r="A20" s="131"/>
      <c r="B20" s="140"/>
      <c r="C20" s="128" t="s">
        <v>68</v>
      </c>
      <c r="D20" s="129"/>
      <c r="E20" s="129"/>
      <c r="F20" s="129"/>
      <c r="G20" s="129"/>
      <c r="H20" s="129"/>
      <c r="I20" s="129"/>
      <c r="J20" s="129"/>
      <c r="K20" s="129"/>
      <c r="L20" s="129"/>
      <c r="M20" s="129"/>
      <c r="N20" s="131"/>
      <c r="O20" s="131"/>
      <c r="P20" s="131"/>
      <c r="Q20" s="131"/>
      <c r="R20" s="131"/>
      <c r="S20" s="131"/>
      <c r="T20" s="131"/>
      <c r="U20" s="131"/>
      <c r="V20" s="131"/>
      <c r="W20" s="131"/>
      <c r="X20" s="131"/>
      <c r="Y20" s="131"/>
      <c r="Z20" s="131"/>
      <c r="AA20" s="131"/>
      <c r="AB20" s="131"/>
      <c r="AC20" s="131"/>
    </row>
    <row r="21" spans="1:29" ht="38" customHeight="1" x14ac:dyDescent="0.35">
      <c r="A21" s="131"/>
      <c r="B21" s="140"/>
      <c r="C21" s="125" t="s">
        <v>69</v>
      </c>
      <c r="D21" s="126"/>
      <c r="E21" s="126"/>
      <c r="F21" s="126"/>
      <c r="G21" s="126"/>
      <c r="H21" s="126"/>
      <c r="I21" s="126"/>
      <c r="J21" s="126"/>
      <c r="K21" s="126"/>
      <c r="L21" s="126"/>
      <c r="M21" s="126"/>
      <c r="N21" s="131"/>
      <c r="O21" s="131"/>
      <c r="P21" s="131"/>
      <c r="Q21" s="131"/>
      <c r="R21" s="131"/>
      <c r="S21" s="131"/>
      <c r="T21" s="131"/>
      <c r="U21" s="131"/>
      <c r="V21" s="131"/>
      <c r="W21" s="131"/>
      <c r="X21" s="131"/>
      <c r="Y21" s="131"/>
      <c r="Z21" s="131"/>
      <c r="AA21" s="131"/>
      <c r="AB21" s="131"/>
      <c r="AC21" s="131"/>
    </row>
    <row r="22" spans="1:29" ht="46.5" customHeight="1" thickBot="1" x14ac:dyDescent="0.4">
      <c r="A22" s="131"/>
      <c r="B22" s="140"/>
      <c r="C22" s="125" t="s">
        <v>121</v>
      </c>
      <c r="D22" s="126"/>
      <c r="E22" s="126"/>
      <c r="F22" s="126"/>
      <c r="G22" s="126"/>
      <c r="H22" s="126"/>
      <c r="I22" s="126"/>
      <c r="J22" s="126"/>
      <c r="K22" s="126"/>
      <c r="L22" s="126"/>
      <c r="M22" s="126"/>
      <c r="N22" s="131"/>
      <c r="O22" s="131"/>
      <c r="P22" s="131"/>
      <c r="Q22" s="131"/>
      <c r="R22" s="131"/>
      <c r="S22" s="131"/>
      <c r="T22" s="131"/>
      <c r="U22" s="131"/>
      <c r="V22" s="131"/>
      <c r="W22" s="131"/>
      <c r="X22" s="131"/>
      <c r="Y22" s="131"/>
      <c r="Z22" s="131"/>
      <c r="AA22" s="131"/>
      <c r="AB22" s="131"/>
      <c r="AC22" s="131"/>
    </row>
    <row r="23" spans="1:29" ht="15.5" customHeight="1" x14ac:dyDescent="0.35">
      <c r="A23" s="131"/>
      <c r="B23" s="140"/>
      <c r="C23" s="132" t="s">
        <v>112</v>
      </c>
      <c r="D23" s="133"/>
      <c r="E23" s="133"/>
      <c r="F23" s="133"/>
      <c r="G23" s="133"/>
      <c r="H23" s="133"/>
      <c r="I23" s="133"/>
      <c r="J23" s="133"/>
      <c r="K23" s="133"/>
      <c r="L23" s="133"/>
      <c r="M23" s="134"/>
      <c r="N23" s="131"/>
      <c r="O23" s="131"/>
      <c r="P23" s="131"/>
      <c r="Q23" s="131"/>
      <c r="R23" s="131"/>
      <c r="S23" s="131"/>
      <c r="T23" s="131"/>
      <c r="U23" s="131"/>
      <c r="V23" s="131"/>
      <c r="W23" s="131"/>
      <c r="X23" s="131"/>
      <c r="Y23" s="131"/>
      <c r="Z23" s="131"/>
      <c r="AA23" s="131"/>
      <c r="AB23" s="131"/>
      <c r="AC23" s="131"/>
    </row>
    <row r="24" spans="1:29" ht="21.5" customHeight="1" thickBot="1" x14ac:dyDescent="0.4">
      <c r="A24" s="131"/>
      <c r="B24" s="140"/>
      <c r="C24" s="135"/>
      <c r="D24" s="136"/>
      <c r="E24" s="136"/>
      <c r="F24" s="136"/>
      <c r="G24" s="136"/>
      <c r="H24" s="136"/>
      <c r="I24" s="136"/>
      <c r="J24" s="136"/>
      <c r="K24" s="136"/>
      <c r="L24" s="136"/>
      <c r="M24" s="137"/>
      <c r="N24" s="131"/>
      <c r="O24" s="131"/>
      <c r="P24" s="131"/>
      <c r="Q24" s="131"/>
      <c r="R24" s="131"/>
      <c r="S24" s="131"/>
      <c r="T24" s="131"/>
      <c r="U24" s="131"/>
      <c r="V24" s="131"/>
      <c r="W24" s="131"/>
      <c r="X24" s="131"/>
      <c r="Y24" s="131"/>
      <c r="Z24" s="131"/>
      <c r="AA24" s="131"/>
      <c r="AB24" s="131"/>
      <c r="AC24" s="131"/>
    </row>
    <row r="25" spans="1:29" ht="42" customHeight="1" x14ac:dyDescent="0.35">
      <c r="A25" s="131"/>
      <c r="B25" s="140"/>
      <c r="C25" s="125" t="s">
        <v>113</v>
      </c>
      <c r="D25" s="125"/>
      <c r="E25" s="125"/>
      <c r="F25" s="125"/>
      <c r="G25" s="125"/>
      <c r="H25" s="125"/>
      <c r="I25" s="125"/>
      <c r="J25" s="125"/>
      <c r="K25" s="125"/>
      <c r="L25" s="125"/>
      <c r="M25" s="125"/>
      <c r="N25" s="131"/>
      <c r="O25" s="131"/>
      <c r="P25" s="131"/>
      <c r="Q25" s="131"/>
      <c r="R25" s="131"/>
      <c r="S25" s="131"/>
      <c r="T25" s="131"/>
      <c r="U25" s="131"/>
      <c r="V25" s="131"/>
      <c r="W25" s="131"/>
      <c r="X25" s="131"/>
      <c r="Y25" s="131"/>
      <c r="Z25" s="131"/>
      <c r="AA25" s="131"/>
      <c r="AB25" s="131"/>
      <c r="AC25" s="131"/>
    </row>
    <row r="26" spans="1:29" ht="34.5" customHeight="1" x14ac:dyDescent="0.35">
      <c r="A26" s="131"/>
      <c r="B26" s="140"/>
      <c r="C26" s="125" t="s">
        <v>70</v>
      </c>
      <c r="D26" s="125"/>
      <c r="E26" s="125"/>
      <c r="F26" s="125"/>
      <c r="G26" s="125"/>
      <c r="H26" s="125"/>
      <c r="I26" s="125"/>
      <c r="J26" s="125"/>
      <c r="K26" s="125"/>
      <c r="L26" s="125"/>
      <c r="M26" s="125"/>
      <c r="N26" s="131"/>
      <c r="O26" s="131"/>
      <c r="P26" s="131"/>
      <c r="Q26" s="131"/>
      <c r="R26" s="131"/>
      <c r="S26" s="131"/>
      <c r="T26" s="131"/>
      <c r="U26" s="131"/>
      <c r="V26" s="131"/>
      <c r="W26" s="131"/>
      <c r="X26" s="131"/>
      <c r="Y26" s="131"/>
      <c r="Z26" s="131"/>
      <c r="AA26" s="131"/>
      <c r="AB26" s="131"/>
      <c r="AC26" s="131"/>
    </row>
    <row r="27" spans="1:29" ht="46" customHeight="1" thickBot="1" x14ac:dyDescent="0.4">
      <c r="A27" s="131"/>
      <c r="B27" s="140"/>
      <c r="C27" s="125" t="s">
        <v>71</v>
      </c>
      <c r="D27" s="125"/>
      <c r="E27" s="125"/>
      <c r="F27" s="125"/>
      <c r="G27" s="125"/>
      <c r="H27" s="125"/>
      <c r="I27" s="125"/>
      <c r="J27" s="125"/>
      <c r="K27" s="125"/>
      <c r="L27" s="125"/>
      <c r="M27" s="125"/>
      <c r="N27" s="131"/>
      <c r="O27" s="131"/>
      <c r="P27" s="131"/>
      <c r="Q27" s="131"/>
      <c r="R27" s="131"/>
      <c r="S27" s="131"/>
      <c r="T27" s="131"/>
      <c r="U27" s="131"/>
      <c r="V27" s="131"/>
      <c r="W27" s="131"/>
      <c r="X27" s="131"/>
      <c r="Y27" s="131"/>
      <c r="Z27" s="131"/>
      <c r="AA27" s="131"/>
      <c r="AB27" s="131"/>
      <c r="AC27" s="131"/>
    </row>
    <row r="28" spans="1:29" ht="31.5" customHeight="1" thickBot="1" x14ac:dyDescent="0.4">
      <c r="A28" s="131"/>
      <c r="B28" s="122" t="s">
        <v>75</v>
      </c>
      <c r="C28" s="123"/>
      <c r="D28" s="123"/>
      <c r="E28" s="123"/>
      <c r="F28" s="123"/>
      <c r="G28" s="123"/>
      <c r="H28" s="123"/>
      <c r="I28" s="123"/>
      <c r="J28" s="123"/>
      <c r="K28" s="123"/>
      <c r="L28" s="123"/>
      <c r="M28" s="124"/>
      <c r="N28" s="131"/>
      <c r="O28" s="131"/>
      <c r="P28" s="131"/>
      <c r="Q28" s="131"/>
      <c r="R28" s="131"/>
      <c r="S28" s="131"/>
      <c r="T28" s="131"/>
      <c r="U28" s="131"/>
      <c r="V28" s="131"/>
      <c r="W28" s="131"/>
      <c r="X28" s="131"/>
      <c r="Y28" s="131"/>
      <c r="Z28" s="131"/>
      <c r="AA28" s="131"/>
      <c r="AB28" s="131"/>
      <c r="AC28" s="131"/>
    </row>
    <row r="29" spans="1:29" ht="21.5" customHeight="1" thickBot="1" x14ac:dyDescent="0.4">
      <c r="A29" s="131"/>
      <c r="B29" s="130"/>
      <c r="C29" s="141" t="s">
        <v>72</v>
      </c>
      <c r="D29" s="142"/>
      <c r="E29" s="142"/>
      <c r="F29" s="142"/>
      <c r="G29" s="142"/>
      <c r="H29" s="142"/>
      <c r="I29" s="142"/>
      <c r="J29" s="142"/>
      <c r="K29" s="142"/>
      <c r="L29" s="142"/>
      <c r="M29" s="143"/>
      <c r="N29" s="131"/>
      <c r="O29" s="131"/>
      <c r="P29" s="131"/>
      <c r="Q29" s="131"/>
      <c r="R29" s="131"/>
      <c r="S29" s="131"/>
      <c r="T29" s="131"/>
      <c r="U29" s="131"/>
      <c r="V29" s="131"/>
      <c r="W29" s="131"/>
      <c r="X29" s="131"/>
      <c r="Y29" s="131"/>
      <c r="Z29" s="131"/>
      <c r="AA29" s="131"/>
      <c r="AB29" s="131"/>
      <c r="AC29" s="131"/>
    </row>
    <row r="30" spans="1:29" ht="86" customHeight="1" thickBot="1" x14ac:dyDescent="0.4">
      <c r="A30" s="131"/>
      <c r="B30" s="131"/>
      <c r="C30" s="125" t="s">
        <v>123</v>
      </c>
      <c r="D30" s="125"/>
      <c r="E30" s="125"/>
      <c r="F30" s="125"/>
      <c r="G30" s="125"/>
      <c r="H30" s="125"/>
      <c r="I30" s="125"/>
      <c r="J30" s="125"/>
      <c r="K30" s="125"/>
      <c r="L30" s="125"/>
      <c r="M30" s="125"/>
      <c r="N30" s="131"/>
      <c r="O30" s="131"/>
      <c r="P30" s="131"/>
      <c r="Q30" s="131"/>
      <c r="R30" s="131"/>
      <c r="S30" s="131"/>
      <c r="T30" s="131"/>
      <c r="U30" s="131"/>
      <c r="V30" s="131"/>
      <c r="W30" s="131"/>
      <c r="X30" s="131"/>
      <c r="Y30" s="131"/>
      <c r="Z30" s="131"/>
      <c r="AA30" s="131"/>
      <c r="AB30" s="131"/>
      <c r="AC30" s="131"/>
    </row>
    <row r="31" spans="1:29" ht="23" customHeight="1" thickBot="1" x14ac:dyDescent="0.4">
      <c r="A31" s="131"/>
      <c r="B31" s="131"/>
      <c r="C31" s="141" t="s">
        <v>73</v>
      </c>
      <c r="D31" s="142"/>
      <c r="E31" s="142"/>
      <c r="F31" s="142"/>
      <c r="G31" s="142"/>
      <c r="H31" s="142"/>
      <c r="I31" s="142"/>
      <c r="J31" s="142"/>
      <c r="K31" s="142"/>
      <c r="L31" s="142"/>
      <c r="M31" s="143"/>
      <c r="N31" s="131"/>
      <c r="O31" s="131"/>
      <c r="P31" s="131"/>
      <c r="Q31" s="131"/>
      <c r="R31" s="131"/>
      <c r="S31" s="131"/>
      <c r="T31" s="131"/>
      <c r="U31" s="131"/>
      <c r="V31" s="131"/>
      <c r="W31" s="131"/>
      <c r="X31" s="131"/>
      <c r="Y31" s="131"/>
      <c r="Z31" s="131"/>
      <c r="AA31" s="131"/>
      <c r="AB31" s="131"/>
      <c r="AC31" s="131"/>
    </row>
    <row r="32" spans="1:29" ht="111.5" customHeight="1" thickBot="1" x14ac:dyDescent="0.4">
      <c r="A32" s="131"/>
      <c r="B32" s="131"/>
      <c r="C32" s="125" t="s">
        <v>122</v>
      </c>
      <c r="D32" s="125"/>
      <c r="E32" s="125"/>
      <c r="F32" s="125"/>
      <c r="G32" s="125"/>
      <c r="H32" s="125"/>
      <c r="I32" s="125"/>
      <c r="J32" s="125"/>
      <c r="K32" s="125"/>
      <c r="L32" s="125"/>
      <c r="M32" s="125"/>
      <c r="N32" s="131"/>
      <c r="O32" s="131"/>
      <c r="P32" s="131"/>
      <c r="Q32" s="131"/>
      <c r="R32" s="131"/>
      <c r="S32" s="131"/>
      <c r="T32" s="131"/>
      <c r="U32" s="131"/>
      <c r="V32" s="131"/>
      <c r="W32" s="131"/>
      <c r="X32" s="131"/>
      <c r="Y32" s="131"/>
      <c r="Z32" s="131"/>
      <c r="AA32" s="131"/>
      <c r="AB32" s="131"/>
      <c r="AC32" s="131"/>
    </row>
    <row r="33" spans="1:38" ht="20.5" customHeight="1" thickBot="1" x14ac:dyDescent="0.4">
      <c r="A33" s="131"/>
      <c r="B33" s="131"/>
      <c r="C33" s="141" t="s">
        <v>74</v>
      </c>
      <c r="D33" s="142"/>
      <c r="E33" s="142"/>
      <c r="F33" s="142"/>
      <c r="G33" s="142"/>
      <c r="H33" s="142"/>
      <c r="I33" s="142"/>
      <c r="J33" s="142"/>
      <c r="K33" s="142"/>
      <c r="L33" s="142"/>
      <c r="M33" s="143"/>
      <c r="N33" s="131"/>
      <c r="O33" s="131"/>
      <c r="P33" s="131"/>
      <c r="Q33" s="131"/>
      <c r="R33" s="131"/>
      <c r="S33" s="131"/>
      <c r="T33" s="131"/>
      <c r="U33" s="131"/>
      <c r="V33" s="131"/>
      <c r="W33" s="131"/>
      <c r="X33" s="131"/>
      <c r="Y33" s="131"/>
      <c r="Z33" s="131"/>
      <c r="AA33" s="131"/>
      <c r="AB33" s="131"/>
      <c r="AC33" s="131"/>
    </row>
    <row r="34" spans="1:38" ht="115" customHeight="1" x14ac:dyDescent="0.35">
      <c r="A34" s="131"/>
      <c r="B34" s="131"/>
      <c r="C34" s="125" t="s">
        <v>120</v>
      </c>
      <c r="D34" s="125"/>
      <c r="E34" s="125"/>
      <c r="F34" s="125"/>
      <c r="G34" s="125"/>
      <c r="H34" s="125"/>
      <c r="I34" s="125"/>
      <c r="J34" s="125"/>
      <c r="K34" s="125"/>
      <c r="L34" s="125"/>
      <c r="M34" s="125"/>
      <c r="N34" s="131"/>
      <c r="O34" s="131"/>
      <c r="P34" s="131"/>
      <c r="Q34" s="131"/>
      <c r="R34" s="131"/>
      <c r="S34" s="131"/>
      <c r="T34" s="131"/>
      <c r="U34" s="131"/>
      <c r="V34" s="131"/>
      <c r="W34" s="131"/>
      <c r="X34" s="131"/>
      <c r="Y34" s="131"/>
      <c r="Z34" s="131"/>
      <c r="AA34" s="131"/>
      <c r="AB34" s="131"/>
      <c r="AC34" s="131"/>
    </row>
    <row r="35" spans="1:38" x14ac:dyDescent="0.35">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row>
    <row r="36" spans="1:38" x14ac:dyDescent="0.3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row>
    <row r="37" spans="1:38" x14ac:dyDescent="0.35">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row>
    <row r="38" spans="1:38" x14ac:dyDescent="0.35">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row>
    <row r="39" spans="1:38" x14ac:dyDescent="0.35">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row>
    <row r="40" spans="1:38" x14ac:dyDescent="0.35">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row>
    <row r="41" spans="1:38" x14ac:dyDescent="0.35">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row>
    <row r="42" spans="1:38" x14ac:dyDescent="0.35">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row>
    <row r="43" spans="1:38" x14ac:dyDescent="0.35">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row>
    <row r="44" spans="1:38" x14ac:dyDescent="0.35">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row>
    <row r="45" spans="1:38" x14ac:dyDescent="0.35">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row>
    <row r="46" spans="1:38" x14ac:dyDescent="0.35">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row>
    <row r="47" spans="1:38" x14ac:dyDescent="0.35">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row>
    <row r="48" spans="1:38" x14ac:dyDescent="0.35">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row>
    <row r="49" spans="1:38" x14ac:dyDescent="0.35">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row>
    <row r="50" spans="1:38" x14ac:dyDescent="0.35">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row>
    <row r="51" spans="1:38" x14ac:dyDescent="0.35">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row>
    <row r="52" spans="1:38" x14ac:dyDescent="0.35">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row>
    <row r="53" spans="1:38" x14ac:dyDescent="0.35">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row>
    <row r="54" spans="1:38" x14ac:dyDescent="0.35">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row>
    <row r="55" spans="1:38" x14ac:dyDescent="0.35">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row>
    <row r="56" spans="1:38" x14ac:dyDescent="0.35">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row>
    <row r="57" spans="1:38" x14ac:dyDescent="0.35">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row>
    <row r="58" spans="1:38" x14ac:dyDescent="0.35">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row>
    <row r="59" spans="1:38" x14ac:dyDescent="0.35">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row>
    <row r="60" spans="1:38" x14ac:dyDescent="0.35">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row>
    <row r="61" spans="1:38" x14ac:dyDescent="0.35">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row>
    <row r="62" spans="1:38" x14ac:dyDescent="0.35">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row>
    <row r="63" spans="1:38" x14ac:dyDescent="0.35">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row>
    <row r="64" spans="1:38" x14ac:dyDescent="0.35">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row>
    <row r="65" spans="1:38" x14ac:dyDescent="0.35">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row>
    <row r="66" spans="1:38" x14ac:dyDescent="0.35">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row>
    <row r="67" spans="1:38" x14ac:dyDescent="0.35">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row>
    <row r="68" spans="1:38" x14ac:dyDescent="0.35">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row>
    <row r="69" spans="1:38" x14ac:dyDescent="0.35">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row>
    <row r="70" spans="1:38" x14ac:dyDescent="0.3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row>
    <row r="71" spans="1:38" x14ac:dyDescent="0.35">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row>
    <row r="72" spans="1:38" x14ac:dyDescent="0.35">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row>
    <row r="73" spans="1:38" x14ac:dyDescent="0.35">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row>
    <row r="74" spans="1:38" x14ac:dyDescent="0.35">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row>
    <row r="75" spans="1:38" x14ac:dyDescent="0.35">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row>
    <row r="76" spans="1:38" x14ac:dyDescent="0.35">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row>
    <row r="77" spans="1:38" x14ac:dyDescent="0.35">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row>
    <row r="78" spans="1:38" x14ac:dyDescent="0.35">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38" x14ac:dyDescent="0.35">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row>
    <row r="80" spans="1:38" x14ac:dyDescent="0.35">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row>
    <row r="81" spans="1:38" x14ac:dyDescent="0.35">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row>
    <row r="82" spans="1:38" x14ac:dyDescent="0.3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row>
    <row r="83" spans="1:38" x14ac:dyDescent="0.35">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row>
    <row r="84" spans="1:38" x14ac:dyDescent="0.35">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row>
    <row r="85" spans="1:38" x14ac:dyDescent="0.35">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row>
    <row r="86" spans="1:38" x14ac:dyDescent="0.35">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row>
    <row r="87" spans="1:38" x14ac:dyDescent="0.35">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row>
    <row r="88" spans="1:38" x14ac:dyDescent="0.35">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row>
    <row r="89" spans="1:38" x14ac:dyDescent="0.35">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row>
    <row r="90" spans="1:38" x14ac:dyDescent="0.35">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row>
    <row r="91" spans="1:38" x14ac:dyDescent="0.35">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row>
    <row r="92" spans="1:38" x14ac:dyDescent="0.35">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row>
    <row r="93" spans="1:38" x14ac:dyDescent="0.35">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row>
    <row r="94" spans="1:38" x14ac:dyDescent="0.35">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row>
    <row r="95" spans="1:38" x14ac:dyDescent="0.35">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row>
    <row r="96" spans="1:38" x14ac:dyDescent="0.35">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row>
    <row r="97" spans="1:38" x14ac:dyDescent="0.35">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row>
    <row r="98" spans="1:38" x14ac:dyDescent="0.35">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row>
    <row r="99" spans="1:38" x14ac:dyDescent="0.35">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row>
    <row r="100" spans="1:38" x14ac:dyDescent="0.35">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row>
    <row r="101" spans="1:38" x14ac:dyDescent="0.35">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row>
    <row r="102" spans="1:38" x14ac:dyDescent="0.35">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row>
    <row r="103" spans="1:38" x14ac:dyDescent="0.35">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row>
    <row r="104" spans="1:38" x14ac:dyDescent="0.35">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row>
    <row r="105" spans="1:38" x14ac:dyDescent="0.35">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row>
    <row r="106" spans="1:38" x14ac:dyDescent="0.3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row>
    <row r="107" spans="1:38" x14ac:dyDescent="0.35">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row>
    <row r="108" spans="1:38" x14ac:dyDescent="0.35">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row>
    <row r="109" spans="1:38" x14ac:dyDescent="0.35">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row>
    <row r="110" spans="1:38" x14ac:dyDescent="0.35">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row>
    <row r="111" spans="1:38" x14ac:dyDescent="0.35">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row>
    <row r="112" spans="1:38" x14ac:dyDescent="0.35">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row>
    <row r="113" spans="1:38" x14ac:dyDescent="0.35">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row>
    <row r="114" spans="1:38" x14ac:dyDescent="0.35">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row>
    <row r="115" spans="1:38" x14ac:dyDescent="0.35">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row>
    <row r="116" spans="1:38" x14ac:dyDescent="0.35">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row>
    <row r="117" spans="1:38" x14ac:dyDescent="0.35">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row>
    <row r="118" spans="1:38" x14ac:dyDescent="0.35">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row>
    <row r="119" spans="1:38" x14ac:dyDescent="0.35">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row>
    <row r="120" spans="1:38" x14ac:dyDescent="0.35">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row>
    <row r="121" spans="1:38" x14ac:dyDescent="0.35">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row>
    <row r="122" spans="1:38" x14ac:dyDescent="0.35">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row>
    <row r="123" spans="1:38" x14ac:dyDescent="0.35">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row>
    <row r="124" spans="1:38" x14ac:dyDescent="0.35">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row>
    <row r="125" spans="1:38" x14ac:dyDescent="0.35">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row>
    <row r="126" spans="1:38" x14ac:dyDescent="0.35">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row>
    <row r="127" spans="1:38" x14ac:dyDescent="0.35">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row>
    <row r="128" spans="1:38" x14ac:dyDescent="0.35">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row>
    <row r="129" spans="1:38" x14ac:dyDescent="0.35">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row>
    <row r="130" spans="1:38" x14ac:dyDescent="0.35">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row>
    <row r="131" spans="1:38" x14ac:dyDescent="0.35">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row>
    <row r="132" spans="1:38" x14ac:dyDescent="0.35">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row>
  </sheetData>
  <mergeCells count="29">
    <mergeCell ref="B29:B34"/>
    <mergeCell ref="A1:A34"/>
    <mergeCell ref="N1:AC34"/>
    <mergeCell ref="A35:AL132"/>
    <mergeCell ref="C13:M14"/>
    <mergeCell ref="B1:M8"/>
    <mergeCell ref="B13:B27"/>
    <mergeCell ref="C34:M34"/>
    <mergeCell ref="C23:M24"/>
    <mergeCell ref="C22:M22"/>
    <mergeCell ref="C25:M25"/>
    <mergeCell ref="C29:M29"/>
    <mergeCell ref="C31:M31"/>
    <mergeCell ref="C33:M33"/>
    <mergeCell ref="B28:M28"/>
    <mergeCell ref="C26:M26"/>
    <mergeCell ref="C18:M18"/>
    <mergeCell ref="C11:M11"/>
    <mergeCell ref="C27:M27"/>
    <mergeCell ref="C30:M30"/>
    <mergeCell ref="C32:M32"/>
    <mergeCell ref="C19:M19"/>
    <mergeCell ref="C20:M20"/>
    <mergeCell ref="C21:M21"/>
    <mergeCell ref="B9:M10"/>
    <mergeCell ref="B12:M12"/>
    <mergeCell ref="C15:M15"/>
    <mergeCell ref="C16:M16"/>
    <mergeCell ref="C17:M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B7748-CC6D-47C0-B686-7C74EDA7397D}">
  <dimension ref="A1:H31"/>
  <sheetViews>
    <sheetView zoomScale="70" zoomScaleNormal="70" workbookViewId="0">
      <selection activeCell="I22" sqref="I22"/>
    </sheetView>
  </sheetViews>
  <sheetFormatPr baseColWidth="10" defaultColWidth="11.453125" defaultRowHeight="14.5" x14ac:dyDescent="0.35"/>
  <cols>
    <col min="2" max="2" width="34.26953125" customWidth="1"/>
    <col min="3" max="4" width="25.453125" customWidth="1"/>
    <col min="5" max="6" width="25.54296875" customWidth="1"/>
    <col min="7" max="7" width="14.1796875" style="3" customWidth="1"/>
  </cols>
  <sheetData>
    <row r="1" spans="1:7" ht="14.5" customHeight="1" x14ac:dyDescent="0.35">
      <c r="A1" s="16"/>
      <c r="B1" s="144" t="s">
        <v>76</v>
      </c>
      <c r="C1" s="145"/>
      <c r="D1" s="145"/>
      <c r="E1" s="145"/>
      <c r="F1" s="146"/>
      <c r="G1" s="20"/>
    </row>
    <row r="2" spans="1:7" ht="15" customHeight="1" thickBot="1" x14ac:dyDescent="0.4">
      <c r="A2" s="16"/>
      <c r="B2" s="147"/>
      <c r="C2" s="148"/>
      <c r="D2" s="148"/>
      <c r="E2" s="148"/>
      <c r="F2" s="149"/>
      <c r="G2" s="20"/>
    </row>
    <row r="3" spans="1:7" x14ac:dyDescent="0.35">
      <c r="A3" s="16"/>
      <c r="B3" s="21"/>
      <c r="C3" s="163"/>
      <c r="D3" s="163"/>
      <c r="E3" s="163"/>
      <c r="F3" s="19"/>
      <c r="G3" s="20"/>
    </row>
    <row r="4" spans="1:7" x14ac:dyDescent="0.35">
      <c r="A4" s="45"/>
      <c r="B4" s="46"/>
      <c r="C4" s="40" t="s">
        <v>0</v>
      </c>
      <c r="D4" s="41" t="s">
        <v>1</v>
      </c>
      <c r="E4" s="41" t="s">
        <v>2</v>
      </c>
      <c r="F4" s="47"/>
      <c r="G4" s="20"/>
    </row>
    <row r="5" spans="1:7" x14ac:dyDescent="0.35">
      <c r="A5" s="45"/>
      <c r="B5" s="46"/>
      <c r="C5" s="42" t="s">
        <v>44</v>
      </c>
      <c r="D5" s="43" t="s">
        <v>3</v>
      </c>
      <c r="E5" s="44">
        <v>2.3900000000000002E-3</v>
      </c>
      <c r="F5" s="47"/>
      <c r="G5" s="20"/>
    </row>
    <row r="6" spans="1:7" ht="15" thickBot="1" x14ac:dyDescent="0.4">
      <c r="A6" s="45"/>
      <c r="B6" s="48"/>
      <c r="C6" s="164" t="s">
        <v>4</v>
      </c>
      <c r="D6" s="164"/>
      <c r="E6" s="164"/>
      <c r="F6" s="49"/>
      <c r="G6" s="20"/>
    </row>
    <row r="7" spans="1:7" ht="14.5" customHeight="1" x14ac:dyDescent="0.35">
      <c r="A7" s="45"/>
      <c r="B7" s="154" t="s">
        <v>5</v>
      </c>
      <c r="C7" s="157" t="s">
        <v>101</v>
      </c>
      <c r="D7" s="160" t="s">
        <v>97</v>
      </c>
      <c r="E7" s="150" t="s">
        <v>98</v>
      </c>
      <c r="F7" s="152" t="s">
        <v>104</v>
      </c>
      <c r="G7" s="172" t="s">
        <v>6</v>
      </c>
    </row>
    <row r="8" spans="1:7" x14ac:dyDescent="0.35">
      <c r="A8" s="45"/>
      <c r="B8" s="155"/>
      <c r="C8" s="158"/>
      <c r="D8" s="161"/>
      <c r="E8" s="151"/>
      <c r="F8" s="153"/>
      <c r="G8" s="173"/>
    </row>
    <row r="9" spans="1:7" x14ac:dyDescent="0.35">
      <c r="A9" s="45"/>
      <c r="B9" s="156"/>
      <c r="C9" s="159"/>
      <c r="D9" s="162"/>
      <c r="E9" s="151"/>
      <c r="F9" s="153"/>
      <c r="G9" s="173"/>
    </row>
    <row r="10" spans="1:7" x14ac:dyDescent="0.35">
      <c r="A10" s="45"/>
      <c r="B10" s="165" t="s">
        <v>7</v>
      </c>
      <c r="C10" s="166"/>
      <c r="D10" s="167"/>
      <c r="E10" s="170"/>
      <c r="F10" s="171"/>
    </row>
    <row r="11" spans="1:7" x14ac:dyDescent="0.35">
      <c r="A11" s="45"/>
      <c r="B11" s="35" t="s">
        <v>8</v>
      </c>
      <c r="C11" s="36" cm="1">
        <f t="array" ref="C11">SUMPRODUCT(--('Budget_Fonctionnement '!C13:C19="1.1. Ressources Humaines")*('Budget_Fonctionnement '!G13:G19))</f>
        <v>525000</v>
      </c>
      <c r="D11" s="114">
        <f>C11*$E$5</f>
        <v>1254.75</v>
      </c>
      <c r="E11" s="38">
        <v>1254.75</v>
      </c>
      <c r="F11" s="37">
        <v>0</v>
      </c>
      <c r="G11" s="8" t="b">
        <f t="shared" ref="G11:G23" si="0">(E11+F11)=D11</f>
        <v>1</v>
      </c>
    </row>
    <row r="12" spans="1:7" ht="18" customHeight="1" x14ac:dyDescent="0.35">
      <c r="A12" s="45"/>
      <c r="B12" s="39" t="s">
        <v>9</v>
      </c>
      <c r="C12" s="36" cm="1">
        <f t="array" ref="C12">SUMPRODUCT(--('Budget_Fonctionnement '!C21:C26="1.2. Équipements et Matériel de Bureau")*('Budget_Fonctionnement '!G21:G26))</f>
        <v>130000</v>
      </c>
      <c r="D12" s="114">
        <f t="shared" ref="D12:D18" si="1">C12*$E$5</f>
        <v>310.70000000000005</v>
      </c>
      <c r="E12" s="38">
        <v>310.7</v>
      </c>
      <c r="F12" s="37">
        <v>0</v>
      </c>
      <c r="G12" s="8" t="b">
        <f t="shared" si="0"/>
        <v>1</v>
      </c>
    </row>
    <row r="13" spans="1:7" x14ac:dyDescent="0.35">
      <c r="A13" s="45"/>
      <c r="B13" s="35" t="s">
        <v>10</v>
      </c>
      <c r="C13" s="36" cm="1">
        <f t="array" ref="C13">SUMPRODUCT(--('Budget_Fonctionnement '!C28:C32="1.3. Télécommunications")*('Budget_Fonctionnement '!G28:G32))</f>
        <v>165000</v>
      </c>
      <c r="D13" s="114">
        <f t="shared" si="1"/>
        <v>394.35</v>
      </c>
      <c r="E13" s="38">
        <v>394.35</v>
      </c>
      <c r="F13" s="37">
        <v>0</v>
      </c>
      <c r="G13" s="8" t="b">
        <f t="shared" si="0"/>
        <v>1</v>
      </c>
    </row>
    <row r="14" spans="1:7" x14ac:dyDescent="0.35">
      <c r="A14" s="45"/>
      <c r="B14" s="35" t="s">
        <v>11</v>
      </c>
      <c r="C14" s="36" cm="1">
        <f t="array" ref="C14">SUMPRODUCT(--(Budget_Activites!D12:D85="1.4. Transport")*(Budget_Activites!I12:I85))</f>
        <v>2470000</v>
      </c>
      <c r="D14" s="114">
        <f t="shared" si="1"/>
        <v>5903.3</v>
      </c>
      <c r="E14" s="38">
        <v>5903.3</v>
      </c>
      <c r="F14" s="37">
        <v>0</v>
      </c>
      <c r="G14" s="8" t="b">
        <f t="shared" si="0"/>
        <v>1</v>
      </c>
    </row>
    <row r="15" spans="1:7" x14ac:dyDescent="0.35">
      <c r="A15" s="45"/>
      <c r="B15" s="35" t="s">
        <v>49</v>
      </c>
      <c r="C15" s="36" cm="1">
        <f t="array" ref="C15">SUMPRODUCT(--(Budget_Activites!D12:D85="1.5. Logistique")*(Budget_Activites!I12:I85))</f>
        <v>2832000</v>
      </c>
      <c r="D15" s="114">
        <f t="shared" si="1"/>
        <v>6768.4800000000005</v>
      </c>
      <c r="E15" s="38">
        <v>6768.48</v>
      </c>
      <c r="F15" s="37">
        <v>0</v>
      </c>
      <c r="G15" s="8" t="b">
        <f t="shared" si="0"/>
        <v>1</v>
      </c>
    </row>
    <row r="16" spans="1:7" x14ac:dyDescent="0.35">
      <c r="A16" s="45"/>
      <c r="B16" s="35" t="s">
        <v>50</v>
      </c>
      <c r="C16" s="36" cm="1">
        <f t="array" ref="C16">SUMPRODUCT(--(Budget_Activites!D12:D85="1.6. Services")*(Budget_Activites!I12:I85))</f>
        <v>600000</v>
      </c>
      <c r="D16" s="114">
        <f t="shared" si="1"/>
        <v>1434.0000000000002</v>
      </c>
      <c r="E16" s="38">
        <v>1434</v>
      </c>
      <c r="F16" s="37">
        <v>0</v>
      </c>
      <c r="G16" s="8" t="b">
        <f t="shared" si="0"/>
        <v>1</v>
      </c>
    </row>
    <row r="17" spans="1:8" x14ac:dyDescent="0.35">
      <c r="A17" s="45"/>
      <c r="B17" s="35" t="s">
        <v>51</v>
      </c>
      <c r="C17" s="36" cm="1">
        <f t="array" ref="C17">SUMPRODUCT(--(Budget_Activites!D12:D85="1.7. Communications")*(Budget_Activites!I12:I85))</f>
        <v>0</v>
      </c>
      <c r="D17" s="114">
        <f t="shared" si="1"/>
        <v>0</v>
      </c>
      <c r="E17" s="38"/>
      <c r="F17" s="37">
        <v>0</v>
      </c>
      <c r="G17" s="8" t="b">
        <f t="shared" si="0"/>
        <v>1</v>
      </c>
    </row>
    <row r="18" spans="1:8" x14ac:dyDescent="0.35">
      <c r="A18" s="45"/>
      <c r="B18" s="35" t="s">
        <v>103</v>
      </c>
      <c r="C18" s="36" cm="1">
        <f t="array" ref="C18">SUMPRODUCT(--(Budget_Activites!D12:D85="1.8. Consultant.e.s")*(Budget_Activites!I12:I85))</f>
        <v>0</v>
      </c>
      <c r="D18" s="114">
        <f t="shared" si="1"/>
        <v>0</v>
      </c>
      <c r="E18" s="38">
        <v>0</v>
      </c>
      <c r="F18" s="37">
        <v>0</v>
      </c>
      <c r="G18" s="8" t="b">
        <f>(E18+F18)=D18</f>
        <v>1</v>
      </c>
    </row>
    <row r="19" spans="1:8" x14ac:dyDescent="0.35">
      <c r="A19" s="45"/>
      <c r="B19" s="50" t="s">
        <v>12</v>
      </c>
      <c r="C19" s="51">
        <f>SUM(C11:C18)</f>
        <v>6722000</v>
      </c>
      <c r="D19" s="52">
        <f>SUM(D11:D18)</f>
        <v>16065.580000000002</v>
      </c>
      <c r="E19" s="53">
        <f>SUM(E11:E18)</f>
        <v>16065.58</v>
      </c>
      <c r="F19" s="52">
        <f>SUM(F11:F18)</f>
        <v>0</v>
      </c>
      <c r="G19" s="8" t="b">
        <f t="shared" si="0"/>
        <v>1</v>
      </c>
    </row>
    <row r="20" spans="1:8" x14ac:dyDescent="0.35">
      <c r="A20" s="45"/>
      <c r="B20" s="165" t="s">
        <v>13</v>
      </c>
      <c r="C20" s="166"/>
      <c r="D20" s="167"/>
      <c r="E20" s="168"/>
      <c r="F20" s="169"/>
      <c r="G20" s="8"/>
    </row>
    <row r="21" spans="1:8" x14ac:dyDescent="0.35">
      <c r="A21" s="45"/>
      <c r="B21" s="35" t="s">
        <v>14</v>
      </c>
      <c r="C21" s="36" cm="1">
        <f t="array" ref="C21">SUMPRODUCT(--('Budget_Fonctionnement '!C35:C39="2.1. Ressources Humaines")*('Budget_Fonctionnement '!G35:G39))</f>
        <v>265000</v>
      </c>
      <c r="D21" s="115">
        <f>C21*$E$5</f>
        <v>633.35</v>
      </c>
      <c r="E21" s="38">
        <v>500</v>
      </c>
      <c r="F21" s="37">
        <v>133.35</v>
      </c>
      <c r="G21" s="8" t="b">
        <f t="shared" si="0"/>
        <v>1</v>
      </c>
    </row>
    <row r="22" spans="1:8" x14ac:dyDescent="0.35">
      <c r="A22" s="45"/>
      <c r="B22" s="35" t="s">
        <v>15</v>
      </c>
      <c r="C22" s="36" cm="1">
        <f t="array" ref="C22">SUMPRODUCT(--('Budget_Fonctionnement '!C41:C45="2.2. Administration")*('Budget_Fonctionnement '!G41:G45))</f>
        <v>55000</v>
      </c>
      <c r="D22" s="115">
        <f t="shared" ref="D22:D23" si="2">C22*$E$5</f>
        <v>131.45000000000002</v>
      </c>
      <c r="E22" s="38">
        <v>0</v>
      </c>
      <c r="F22" s="37">
        <v>131.44999999999999</v>
      </c>
      <c r="G22" s="8" t="b">
        <f t="shared" si="0"/>
        <v>1</v>
      </c>
    </row>
    <row r="23" spans="1:8" x14ac:dyDescent="0.35">
      <c r="A23" s="45"/>
      <c r="B23" s="35" t="s">
        <v>16</v>
      </c>
      <c r="C23" s="36" cm="1">
        <f t="array" ref="C23">SUMPRODUCT(--('Budget_Fonctionnement '!C47:C52="2.3. Logistique Bureau")*('Budget_Fonctionnement '!G47:G52))</f>
        <v>165000</v>
      </c>
      <c r="D23" s="115">
        <f t="shared" si="2"/>
        <v>394.35</v>
      </c>
      <c r="E23" s="38">
        <v>394.35</v>
      </c>
      <c r="F23" s="37">
        <v>0</v>
      </c>
      <c r="G23" s="8" t="b">
        <f t="shared" si="0"/>
        <v>1</v>
      </c>
    </row>
    <row r="24" spans="1:8" x14ac:dyDescent="0.35">
      <c r="A24" s="45"/>
      <c r="B24" s="50" t="s">
        <v>17</v>
      </c>
      <c r="C24" s="51">
        <f>SUM(C21:C23)</f>
        <v>485000</v>
      </c>
      <c r="D24" s="52">
        <f>SUM(D21:D23)</f>
        <v>1159.1500000000001</v>
      </c>
      <c r="E24" s="53">
        <f>SUM(E21:E23)</f>
        <v>894.35</v>
      </c>
      <c r="F24" s="52">
        <f>SUM(F21:F23)</f>
        <v>264.79999999999995</v>
      </c>
      <c r="G24" s="8" t="b">
        <f>(E24+F24)=D24</f>
        <v>1</v>
      </c>
      <c r="H24" s="7"/>
    </row>
    <row r="25" spans="1:8" ht="15" thickBot="1" x14ac:dyDescent="0.4">
      <c r="A25" s="45"/>
      <c r="B25" s="54" t="s">
        <v>18</v>
      </c>
      <c r="C25" s="55">
        <f>C19+C24</f>
        <v>7207000</v>
      </c>
      <c r="D25" s="56">
        <f>D19+D24</f>
        <v>17224.730000000003</v>
      </c>
      <c r="E25" s="57">
        <f>E19+E24</f>
        <v>16959.93</v>
      </c>
      <c r="F25" s="58">
        <f>F19+F24</f>
        <v>264.79999999999995</v>
      </c>
      <c r="G25" s="8" t="b">
        <f>(E25+F25)=D25</f>
        <v>1</v>
      </c>
      <c r="H25" s="7"/>
    </row>
    <row r="26" spans="1:8" x14ac:dyDescent="0.35">
      <c r="A26" s="16"/>
      <c r="B26" s="1"/>
      <c r="C26" s="2"/>
      <c r="D26" s="2"/>
      <c r="E26" s="2"/>
      <c r="F26" s="2"/>
    </row>
    <row r="27" spans="1:8" x14ac:dyDescent="0.35">
      <c r="A27" s="16"/>
      <c r="C27" s="5" t="s">
        <v>19</v>
      </c>
      <c r="D27" s="6">
        <f>C24/C25</f>
        <v>6.7295684750936585E-2</v>
      </c>
      <c r="E27" s="5"/>
      <c r="F27" s="4"/>
    </row>
    <row r="28" spans="1:8" x14ac:dyDescent="0.35">
      <c r="A28" s="16"/>
      <c r="C28" s="5" t="s">
        <v>20</v>
      </c>
      <c r="D28" s="7" t="str">
        <f>IF(D27&lt;=20%,"Ok","!")</f>
        <v>Ok</v>
      </c>
      <c r="E28" s="4"/>
      <c r="F28" s="4"/>
    </row>
    <row r="29" spans="1:8" x14ac:dyDescent="0.35">
      <c r="A29" s="16"/>
    </row>
    <row r="30" spans="1:8" x14ac:dyDescent="0.35">
      <c r="A30" s="16"/>
    </row>
    <row r="31" spans="1:8" x14ac:dyDescent="0.35">
      <c r="A31" s="16"/>
    </row>
  </sheetData>
  <mergeCells count="13">
    <mergeCell ref="B10:D10"/>
    <mergeCell ref="B20:D20"/>
    <mergeCell ref="E20:F20"/>
    <mergeCell ref="E10:F10"/>
    <mergeCell ref="G7:G9"/>
    <mergeCell ref="B1:F2"/>
    <mergeCell ref="E7:E9"/>
    <mergeCell ref="F7:F9"/>
    <mergeCell ref="B7:B9"/>
    <mergeCell ref="C7:C9"/>
    <mergeCell ref="D7:D9"/>
    <mergeCell ref="C3:E3"/>
    <mergeCell ref="C6:E6"/>
  </mergeCells>
  <phoneticPr fontId="6" type="noConversion"/>
  <conditionalFormatting sqref="D27">
    <cfRule type="cellIs" dxfId="5" priority="5" operator="greaterThan">
      <formula>0.2</formula>
    </cfRule>
    <cfRule type="cellIs" dxfId="4" priority="6" operator="greaterThanOrEqual">
      <formula>0.2</formula>
    </cfRule>
  </conditionalFormatting>
  <conditionalFormatting sqref="D28">
    <cfRule type="containsText" dxfId="3" priority="3" operator="containsText" text="!">
      <formula>NOT(ISERROR(SEARCH("!",D28)))</formula>
    </cfRule>
    <cfRule type="containsText" dxfId="2" priority="4" operator="containsText" text="Ok">
      <formula>NOT(ISERROR(SEARCH("Ok",D28)))</formula>
    </cfRule>
  </conditionalFormatting>
  <conditionalFormatting sqref="G11:G25">
    <cfRule type="containsText" dxfId="1" priority="1" operator="containsText" text="VRAI">
      <formula>NOT(ISERROR(SEARCH("VRAI",G11)))</formula>
    </cfRule>
    <cfRule type="containsText" dxfId="0" priority="2" operator="containsText" text="FAUX">
      <formula>NOT(ISERROR(SEARCH("FAUX",G11)))</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B0852-20EB-46F2-BE91-0426B705F567}">
  <dimension ref="B1:L85"/>
  <sheetViews>
    <sheetView zoomScale="70" zoomScaleNormal="70" workbookViewId="0">
      <selection activeCell="B32" sqref="B32:B36"/>
    </sheetView>
  </sheetViews>
  <sheetFormatPr baseColWidth="10" defaultColWidth="11.453125" defaultRowHeight="14.5" x14ac:dyDescent="0.35"/>
  <cols>
    <col min="2" max="2" width="33.26953125" customWidth="1"/>
    <col min="3" max="3" width="31.453125" style="9" customWidth="1"/>
    <col min="4" max="4" width="25.453125" style="11" customWidth="1"/>
    <col min="5" max="5" width="36.26953125" customWidth="1"/>
    <col min="6" max="6" width="14" style="9" customWidth="1"/>
    <col min="7" max="7" width="15.54296875" style="10" customWidth="1"/>
    <col min="8" max="8" width="16.453125" style="12" customWidth="1"/>
    <col min="9" max="9" width="17.7265625" style="12" customWidth="1"/>
    <col min="10" max="10" width="13.453125" style="12" customWidth="1"/>
    <col min="11" max="11" width="11.453125" customWidth="1"/>
  </cols>
  <sheetData>
    <row r="1" spans="2:10" x14ac:dyDescent="0.35">
      <c r="B1" s="203" t="s">
        <v>96</v>
      </c>
      <c r="C1" s="204"/>
      <c r="D1" s="204"/>
      <c r="E1" s="204"/>
      <c r="F1" s="204"/>
      <c r="G1" s="204"/>
      <c r="H1" s="204"/>
      <c r="I1" s="204"/>
      <c r="J1" s="205"/>
    </row>
    <row r="2" spans="2:10" ht="15" thickBot="1" x14ac:dyDescent="0.4">
      <c r="B2" s="206"/>
      <c r="C2" s="207"/>
      <c r="D2" s="207"/>
      <c r="E2" s="207"/>
      <c r="F2" s="207"/>
      <c r="G2" s="207"/>
      <c r="H2" s="207"/>
      <c r="I2" s="207"/>
      <c r="J2" s="208"/>
    </row>
    <row r="3" spans="2:10" x14ac:dyDescent="0.35">
      <c r="B3" s="59"/>
      <c r="C3" s="60"/>
      <c r="D3" s="59"/>
      <c r="E3" s="62"/>
      <c r="F3" s="63"/>
      <c r="G3" s="61"/>
      <c r="H3" s="64"/>
      <c r="I3" s="64"/>
      <c r="J3" s="64"/>
    </row>
    <row r="4" spans="2:10" x14ac:dyDescent="0.35">
      <c r="B4" s="63"/>
      <c r="C4" s="40" t="s">
        <v>0</v>
      </c>
      <c r="D4" s="41" t="s">
        <v>2</v>
      </c>
      <c r="E4" s="59"/>
      <c r="F4" s="60"/>
      <c r="G4" s="61"/>
      <c r="H4" s="64"/>
      <c r="I4" s="64"/>
      <c r="J4" s="64"/>
    </row>
    <row r="5" spans="2:10" x14ac:dyDescent="0.35">
      <c r="B5" s="59"/>
      <c r="C5" s="42" t="s">
        <v>44</v>
      </c>
      <c r="D5" s="44">
        <v>2.3900000000000002E-3</v>
      </c>
      <c r="E5" s="59"/>
      <c r="F5" s="60"/>
      <c r="G5" s="61"/>
      <c r="H5" s="64"/>
      <c r="I5" s="64"/>
      <c r="J5" s="64"/>
    </row>
    <row r="6" spans="2:10" x14ac:dyDescent="0.35">
      <c r="B6" s="59"/>
      <c r="C6" s="194" t="s">
        <v>4</v>
      </c>
      <c r="D6" s="194"/>
      <c r="E6" s="47"/>
      <c r="F6" s="60"/>
      <c r="G6" s="61"/>
      <c r="H6" s="64"/>
      <c r="I6" s="64"/>
      <c r="J6" s="64"/>
    </row>
    <row r="7" spans="2:10" x14ac:dyDescent="0.35">
      <c r="B7" s="59"/>
      <c r="C7" s="60"/>
      <c r="D7" s="59"/>
      <c r="E7" s="59"/>
      <c r="F7" s="60"/>
      <c r="G7" s="61"/>
      <c r="H7" s="64"/>
      <c r="I7" s="64"/>
      <c r="J7" s="64"/>
    </row>
    <row r="8" spans="2:10" x14ac:dyDescent="0.35">
      <c r="B8" s="59"/>
      <c r="C8" s="60"/>
      <c r="D8" s="59"/>
      <c r="E8" s="59"/>
      <c r="F8" s="60"/>
      <c r="G8" s="61"/>
      <c r="H8" s="65" t="s">
        <v>56</v>
      </c>
      <c r="I8" s="65">
        <f>SUM(I12:I85)</f>
        <v>5932000</v>
      </c>
      <c r="J8" s="65">
        <f>SUM(J12:J85)</f>
        <v>14177.480000000001</v>
      </c>
    </row>
    <row r="9" spans="2:10" ht="15" thickBot="1" x14ac:dyDescent="0.4">
      <c r="B9" s="59"/>
      <c r="C9" s="60"/>
      <c r="D9" s="59"/>
      <c r="E9" s="59"/>
      <c r="F9" s="60"/>
      <c r="G9" s="61"/>
      <c r="H9" s="64"/>
      <c r="I9" s="64"/>
      <c r="J9" s="64"/>
    </row>
    <row r="10" spans="2:10" s="13" customFormat="1" ht="28" customHeight="1" thickBot="1" x14ac:dyDescent="0.4">
      <c r="B10" s="66" t="s">
        <v>79</v>
      </c>
      <c r="C10" s="67" t="s">
        <v>80</v>
      </c>
      <c r="D10" s="67" t="s">
        <v>47</v>
      </c>
      <c r="E10" s="67" t="s">
        <v>48</v>
      </c>
      <c r="F10" s="67" t="s">
        <v>115</v>
      </c>
      <c r="G10" s="67" t="s">
        <v>90</v>
      </c>
      <c r="H10" s="68" t="s">
        <v>116</v>
      </c>
      <c r="I10" s="68" t="s">
        <v>118</v>
      </c>
      <c r="J10" s="69" t="s">
        <v>119</v>
      </c>
    </row>
    <row r="11" spans="2:10" s="13" customFormat="1" ht="15" thickBot="1" x14ac:dyDescent="0.4">
      <c r="B11" s="111" t="s">
        <v>52</v>
      </c>
      <c r="C11" s="112"/>
      <c r="D11" s="112"/>
      <c r="E11" s="112"/>
      <c r="F11" s="112"/>
      <c r="G11" s="112"/>
      <c r="H11" s="112"/>
      <c r="I11" s="112"/>
      <c r="J11" s="113"/>
    </row>
    <row r="12" spans="2:10" ht="15" customHeight="1" x14ac:dyDescent="0.35">
      <c r="B12" s="209" t="s">
        <v>102</v>
      </c>
      <c r="C12" s="212" t="s">
        <v>77</v>
      </c>
      <c r="D12" s="24" t="s">
        <v>49</v>
      </c>
      <c r="E12" s="24" t="s">
        <v>60</v>
      </c>
      <c r="F12" s="25">
        <v>33</v>
      </c>
      <c r="G12" s="23">
        <v>2</v>
      </c>
      <c r="H12" s="26">
        <v>5000</v>
      </c>
      <c r="I12" s="26">
        <f>F12*G12*H12</f>
        <v>330000</v>
      </c>
      <c r="J12" s="70">
        <f>I12*$D$5</f>
        <v>788.7</v>
      </c>
    </row>
    <row r="13" spans="2:10" ht="14.25" customHeight="1" x14ac:dyDescent="0.35">
      <c r="B13" s="210"/>
      <c r="C13" s="213"/>
      <c r="D13" s="30" t="s">
        <v>11</v>
      </c>
      <c r="E13" s="30" t="s">
        <v>57</v>
      </c>
      <c r="F13" s="31">
        <v>20</v>
      </c>
      <c r="G13" s="29">
        <v>2</v>
      </c>
      <c r="H13" s="32">
        <v>5000</v>
      </c>
      <c r="I13" s="32">
        <f t="shared" ref="I13:I31" si="0">F13*G13*H13</f>
        <v>200000</v>
      </c>
      <c r="J13" s="71">
        <f t="shared" ref="J13:J36" si="1">I13*$D$5</f>
        <v>478.00000000000006</v>
      </c>
    </row>
    <row r="14" spans="2:10" x14ac:dyDescent="0.35">
      <c r="B14" s="210"/>
      <c r="C14" s="213"/>
      <c r="D14" s="30" t="s">
        <v>11</v>
      </c>
      <c r="E14" s="30" t="s">
        <v>59</v>
      </c>
      <c r="F14" s="31">
        <v>12</v>
      </c>
      <c r="G14" s="29">
        <v>2</v>
      </c>
      <c r="H14" s="32">
        <v>10000</v>
      </c>
      <c r="I14" s="32">
        <f t="shared" si="0"/>
        <v>240000</v>
      </c>
      <c r="J14" s="71">
        <f t="shared" si="1"/>
        <v>573.6</v>
      </c>
    </row>
    <row r="15" spans="2:10" x14ac:dyDescent="0.35">
      <c r="B15" s="210"/>
      <c r="C15" s="213"/>
      <c r="D15" s="30" t="s">
        <v>49</v>
      </c>
      <c r="E15" s="30" t="s">
        <v>61</v>
      </c>
      <c r="F15" s="31">
        <v>1</v>
      </c>
      <c r="G15" s="29">
        <v>2</v>
      </c>
      <c r="H15" s="32">
        <v>50000</v>
      </c>
      <c r="I15" s="32">
        <f t="shared" si="0"/>
        <v>100000</v>
      </c>
      <c r="J15" s="71">
        <f t="shared" si="1"/>
        <v>239.00000000000003</v>
      </c>
    </row>
    <row r="16" spans="2:10" ht="16.5" customHeight="1" thickBot="1" x14ac:dyDescent="0.4">
      <c r="B16" s="211"/>
      <c r="C16" s="214"/>
      <c r="D16" s="73" t="s">
        <v>49</v>
      </c>
      <c r="E16" s="73" t="s">
        <v>58</v>
      </c>
      <c r="F16" s="74">
        <v>30</v>
      </c>
      <c r="G16" s="72">
        <v>1</v>
      </c>
      <c r="H16" s="75">
        <v>2000</v>
      </c>
      <c r="I16" s="75">
        <f t="shared" si="0"/>
        <v>60000</v>
      </c>
      <c r="J16" s="76">
        <f t="shared" si="1"/>
        <v>143.4</v>
      </c>
    </row>
    <row r="17" spans="2:12" ht="15" customHeight="1" x14ac:dyDescent="0.35">
      <c r="B17" s="180" t="s">
        <v>78</v>
      </c>
      <c r="C17" s="183" t="s">
        <v>85</v>
      </c>
      <c r="D17" s="24" t="s">
        <v>49</v>
      </c>
      <c r="E17" s="24" t="s">
        <v>60</v>
      </c>
      <c r="F17" s="25">
        <v>28</v>
      </c>
      <c r="G17" s="23">
        <v>2</v>
      </c>
      <c r="H17" s="26">
        <v>5000</v>
      </c>
      <c r="I17" s="26">
        <f t="shared" si="0"/>
        <v>280000</v>
      </c>
      <c r="J17" s="70">
        <f t="shared" si="1"/>
        <v>669.2</v>
      </c>
    </row>
    <row r="18" spans="2:12" x14ac:dyDescent="0.35">
      <c r="B18" s="181"/>
      <c r="C18" s="184"/>
      <c r="D18" s="30" t="s">
        <v>11</v>
      </c>
      <c r="E18" s="30" t="s">
        <v>57</v>
      </c>
      <c r="F18" s="31">
        <v>4</v>
      </c>
      <c r="G18" s="29">
        <v>2</v>
      </c>
      <c r="H18" s="32">
        <v>5000</v>
      </c>
      <c r="I18" s="32">
        <f t="shared" si="0"/>
        <v>40000</v>
      </c>
      <c r="J18" s="71">
        <f t="shared" si="1"/>
        <v>95.600000000000009</v>
      </c>
      <c r="K18" s="14"/>
      <c r="L18" s="14"/>
    </row>
    <row r="19" spans="2:12" x14ac:dyDescent="0.35">
      <c r="B19" s="181"/>
      <c r="C19" s="184"/>
      <c r="D19" s="30" t="s">
        <v>11</v>
      </c>
      <c r="E19" s="30" t="s">
        <v>59</v>
      </c>
      <c r="F19" s="31">
        <v>16</v>
      </c>
      <c r="G19" s="29">
        <v>2</v>
      </c>
      <c r="H19" s="32">
        <v>7500</v>
      </c>
      <c r="I19" s="32">
        <f t="shared" si="0"/>
        <v>240000</v>
      </c>
      <c r="J19" s="71">
        <f t="shared" si="1"/>
        <v>573.6</v>
      </c>
    </row>
    <row r="20" spans="2:12" x14ac:dyDescent="0.35">
      <c r="B20" s="181"/>
      <c r="C20" s="184"/>
      <c r="D20" s="30" t="s">
        <v>49</v>
      </c>
      <c r="E20" s="30" t="s">
        <v>61</v>
      </c>
      <c r="F20" s="31">
        <v>1</v>
      </c>
      <c r="G20" s="29">
        <v>2</v>
      </c>
      <c r="H20" s="32">
        <v>50000</v>
      </c>
      <c r="I20" s="32">
        <f t="shared" si="0"/>
        <v>100000</v>
      </c>
      <c r="J20" s="71">
        <f t="shared" si="1"/>
        <v>239.00000000000003</v>
      </c>
    </row>
    <row r="21" spans="2:12" ht="14" customHeight="1" thickBot="1" x14ac:dyDescent="0.4">
      <c r="B21" s="182"/>
      <c r="C21" s="185"/>
      <c r="D21" s="73" t="s">
        <v>49</v>
      </c>
      <c r="E21" s="73" t="s">
        <v>58</v>
      </c>
      <c r="F21" s="74">
        <v>16</v>
      </c>
      <c r="G21" s="72">
        <v>1</v>
      </c>
      <c r="H21" s="75">
        <v>2000</v>
      </c>
      <c r="I21" s="75">
        <f t="shared" si="0"/>
        <v>32000</v>
      </c>
      <c r="J21" s="76">
        <f t="shared" si="1"/>
        <v>76.48</v>
      </c>
    </row>
    <row r="22" spans="2:12" ht="15" customHeight="1" x14ac:dyDescent="0.35">
      <c r="B22" s="174"/>
      <c r="C22" s="195"/>
      <c r="D22" s="24"/>
      <c r="E22" s="24"/>
      <c r="F22" s="25"/>
      <c r="G22" s="23"/>
      <c r="H22" s="26"/>
      <c r="I22" s="26">
        <f t="shared" si="0"/>
        <v>0</v>
      </c>
      <c r="J22" s="77">
        <f t="shared" si="1"/>
        <v>0</v>
      </c>
    </row>
    <row r="23" spans="2:12" ht="14.25" customHeight="1" x14ac:dyDescent="0.35">
      <c r="B23" s="175"/>
      <c r="C23" s="196"/>
      <c r="D23" s="30"/>
      <c r="E23" s="30"/>
      <c r="F23" s="31"/>
      <c r="G23" s="29"/>
      <c r="H23" s="32"/>
      <c r="I23" s="32">
        <f t="shared" si="0"/>
        <v>0</v>
      </c>
      <c r="J23" s="78">
        <f t="shared" si="1"/>
        <v>0</v>
      </c>
    </row>
    <row r="24" spans="2:12" x14ac:dyDescent="0.35">
      <c r="B24" s="175"/>
      <c r="C24" s="196"/>
      <c r="D24" s="30"/>
      <c r="E24" s="30"/>
      <c r="F24" s="31"/>
      <c r="G24" s="29"/>
      <c r="H24" s="32"/>
      <c r="I24" s="32">
        <f t="shared" si="0"/>
        <v>0</v>
      </c>
      <c r="J24" s="78">
        <f t="shared" si="1"/>
        <v>0</v>
      </c>
    </row>
    <row r="25" spans="2:12" x14ac:dyDescent="0.35">
      <c r="B25" s="175"/>
      <c r="C25" s="196"/>
      <c r="D25" s="30"/>
      <c r="E25" s="30"/>
      <c r="F25" s="31"/>
      <c r="G25" s="29"/>
      <c r="H25" s="32"/>
      <c r="I25" s="32">
        <f t="shared" si="0"/>
        <v>0</v>
      </c>
      <c r="J25" s="78">
        <f t="shared" si="1"/>
        <v>0</v>
      </c>
    </row>
    <row r="26" spans="2:12" ht="15" thickBot="1" x14ac:dyDescent="0.4">
      <c r="B26" s="176"/>
      <c r="C26" s="197"/>
      <c r="D26" s="73"/>
      <c r="E26" s="73"/>
      <c r="F26" s="74"/>
      <c r="G26" s="72"/>
      <c r="H26" s="75"/>
      <c r="I26" s="75">
        <f t="shared" si="0"/>
        <v>0</v>
      </c>
      <c r="J26" s="76">
        <f t="shared" si="1"/>
        <v>0</v>
      </c>
    </row>
    <row r="27" spans="2:12" ht="15" customHeight="1" x14ac:dyDescent="0.35">
      <c r="B27" s="174"/>
      <c r="C27" s="198"/>
      <c r="D27" s="24"/>
      <c r="E27" s="24"/>
      <c r="F27" s="25"/>
      <c r="G27" s="23"/>
      <c r="H27" s="26"/>
      <c r="I27" s="26">
        <f t="shared" si="0"/>
        <v>0</v>
      </c>
      <c r="J27" s="77">
        <f t="shared" si="1"/>
        <v>0</v>
      </c>
    </row>
    <row r="28" spans="2:12" x14ac:dyDescent="0.35">
      <c r="B28" s="175"/>
      <c r="C28" s="199"/>
      <c r="D28" s="30"/>
      <c r="E28" s="30"/>
      <c r="F28" s="31"/>
      <c r="G28" s="29"/>
      <c r="H28" s="32"/>
      <c r="I28" s="32">
        <f t="shared" si="0"/>
        <v>0</v>
      </c>
      <c r="J28" s="78">
        <f t="shared" si="1"/>
        <v>0</v>
      </c>
      <c r="K28" s="14"/>
      <c r="L28" s="14"/>
    </row>
    <row r="29" spans="2:12" x14ac:dyDescent="0.35">
      <c r="B29" s="175"/>
      <c r="C29" s="199"/>
      <c r="D29" s="30"/>
      <c r="E29" s="30"/>
      <c r="F29" s="31"/>
      <c r="G29" s="29"/>
      <c r="H29" s="32"/>
      <c r="I29" s="32">
        <f t="shared" si="0"/>
        <v>0</v>
      </c>
      <c r="J29" s="78">
        <f t="shared" si="1"/>
        <v>0</v>
      </c>
    </row>
    <row r="30" spans="2:12" x14ac:dyDescent="0.35">
      <c r="B30" s="175"/>
      <c r="C30" s="199"/>
      <c r="D30" s="30"/>
      <c r="E30" s="30"/>
      <c r="F30" s="31"/>
      <c r="G30" s="29"/>
      <c r="H30" s="32"/>
      <c r="I30" s="32">
        <f t="shared" si="0"/>
        <v>0</v>
      </c>
      <c r="J30" s="78">
        <f t="shared" si="1"/>
        <v>0</v>
      </c>
    </row>
    <row r="31" spans="2:12" ht="15" thickBot="1" x14ac:dyDescent="0.4">
      <c r="B31" s="176"/>
      <c r="C31" s="200"/>
      <c r="D31" s="73"/>
      <c r="E31" s="73"/>
      <c r="F31" s="74"/>
      <c r="G31" s="72"/>
      <c r="H31" s="75"/>
      <c r="I31" s="75">
        <f t="shared" si="0"/>
        <v>0</v>
      </c>
      <c r="J31" s="76">
        <f t="shared" si="1"/>
        <v>0</v>
      </c>
    </row>
    <row r="32" spans="2:12" ht="15" customHeight="1" x14ac:dyDescent="0.35">
      <c r="B32" s="201"/>
      <c r="C32" s="202"/>
      <c r="D32" s="80"/>
      <c r="E32" s="80"/>
      <c r="F32" s="81"/>
      <c r="G32" s="79"/>
      <c r="H32" s="82"/>
      <c r="I32" s="82">
        <f t="shared" ref="I32:I36" si="2">F32*G32*H32</f>
        <v>0</v>
      </c>
      <c r="J32" s="83">
        <f t="shared" si="1"/>
        <v>0</v>
      </c>
    </row>
    <row r="33" spans="2:12" x14ac:dyDescent="0.35">
      <c r="B33" s="175"/>
      <c r="C33" s="178"/>
      <c r="D33" s="30"/>
      <c r="E33" s="30"/>
      <c r="F33" s="31"/>
      <c r="G33" s="29"/>
      <c r="H33" s="32"/>
      <c r="I33" s="32">
        <f t="shared" si="2"/>
        <v>0</v>
      </c>
      <c r="J33" s="78">
        <f t="shared" si="1"/>
        <v>0</v>
      </c>
      <c r="K33" s="14"/>
      <c r="L33" s="14"/>
    </row>
    <row r="34" spans="2:12" x14ac:dyDescent="0.35">
      <c r="B34" s="175"/>
      <c r="C34" s="178"/>
      <c r="D34" s="30"/>
      <c r="E34" s="30"/>
      <c r="F34" s="31"/>
      <c r="G34" s="29"/>
      <c r="H34" s="32"/>
      <c r="I34" s="32">
        <f t="shared" si="2"/>
        <v>0</v>
      </c>
      <c r="J34" s="78">
        <f t="shared" si="1"/>
        <v>0</v>
      </c>
    </row>
    <row r="35" spans="2:12" x14ac:dyDescent="0.35">
      <c r="B35" s="175"/>
      <c r="C35" s="178"/>
      <c r="D35" s="30"/>
      <c r="E35" s="30"/>
      <c r="F35" s="31"/>
      <c r="G35" s="29"/>
      <c r="H35" s="32"/>
      <c r="I35" s="32">
        <f t="shared" si="2"/>
        <v>0</v>
      </c>
      <c r="J35" s="78">
        <f t="shared" si="1"/>
        <v>0</v>
      </c>
    </row>
    <row r="36" spans="2:12" ht="15" thickBot="1" x14ac:dyDescent="0.4">
      <c r="B36" s="176"/>
      <c r="C36" s="179"/>
      <c r="D36" s="73"/>
      <c r="E36" s="73"/>
      <c r="F36" s="74"/>
      <c r="G36" s="72"/>
      <c r="H36" s="75"/>
      <c r="I36" s="75">
        <f t="shared" si="2"/>
        <v>0</v>
      </c>
      <c r="J36" s="76">
        <f t="shared" si="1"/>
        <v>0</v>
      </c>
    </row>
    <row r="37" spans="2:12" ht="16" customHeight="1" thickBot="1" x14ac:dyDescent="0.4">
      <c r="B37" s="111" t="s">
        <v>53</v>
      </c>
      <c r="C37" s="112"/>
      <c r="D37" s="112"/>
      <c r="E37" s="112"/>
      <c r="F37" s="112"/>
      <c r="G37" s="112"/>
      <c r="H37" s="112"/>
      <c r="I37" s="112"/>
      <c r="J37" s="113"/>
    </row>
    <row r="38" spans="2:12" ht="15" customHeight="1" x14ac:dyDescent="0.35">
      <c r="B38" s="180" t="s">
        <v>81</v>
      </c>
      <c r="C38" s="183" t="s">
        <v>84</v>
      </c>
      <c r="D38" s="24" t="s">
        <v>49</v>
      </c>
      <c r="E38" s="24" t="s">
        <v>60</v>
      </c>
      <c r="F38" s="25">
        <v>15</v>
      </c>
      <c r="G38" s="23">
        <v>4</v>
      </c>
      <c r="H38" s="26">
        <v>2000</v>
      </c>
      <c r="I38" s="26">
        <f t="shared" ref="I38:I60" si="3">F38*G38*H38</f>
        <v>120000</v>
      </c>
      <c r="J38" s="70">
        <f>I38*$D$5</f>
        <v>286.8</v>
      </c>
    </row>
    <row r="39" spans="2:12" x14ac:dyDescent="0.35">
      <c r="B39" s="181"/>
      <c r="C39" s="184"/>
      <c r="D39" s="30" t="s">
        <v>49</v>
      </c>
      <c r="E39" s="30" t="s">
        <v>61</v>
      </c>
      <c r="F39" s="31">
        <v>1</v>
      </c>
      <c r="G39" s="29">
        <v>4</v>
      </c>
      <c r="H39" s="32">
        <v>25000</v>
      </c>
      <c r="I39" s="32">
        <f t="shared" si="3"/>
        <v>100000</v>
      </c>
      <c r="J39" s="71">
        <f t="shared" ref="J39:J60" si="4">I39*$D$5</f>
        <v>239.00000000000003</v>
      </c>
    </row>
    <row r="40" spans="2:12" ht="19.5" customHeight="1" thickBot="1" x14ac:dyDescent="0.4">
      <c r="B40" s="182"/>
      <c r="C40" s="185"/>
      <c r="D40" s="73" t="s">
        <v>11</v>
      </c>
      <c r="E40" s="73" t="s">
        <v>57</v>
      </c>
      <c r="F40" s="74">
        <v>15</v>
      </c>
      <c r="G40" s="72">
        <v>4</v>
      </c>
      <c r="H40" s="75">
        <v>5000</v>
      </c>
      <c r="I40" s="75">
        <f t="shared" si="3"/>
        <v>300000</v>
      </c>
      <c r="J40" s="76">
        <f t="shared" si="4"/>
        <v>717.00000000000011</v>
      </c>
    </row>
    <row r="41" spans="2:12" ht="15" customHeight="1" x14ac:dyDescent="0.35">
      <c r="B41" s="180" t="s">
        <v>82</v>
      </c>
      <c r="C41" s="183" t="s">
        <v>83</v>
      </c>
      <c r="D41" s="24" t="s">
        <v>49</v>
      </c>
      <c r="E41" s="24" t="s">
        <v>60</v>
      </c>
      <c r="F41" s="25">
        <v>20</v>
      </c>
      <c r="G41" s="23">
        <v>5</v>
      </c>
      <c r="H41" s="26">
        <v>5000</v>
      </c>
      <c r="I41" s="26">
        <f t="shared" si="3"/>
        <v>500000</v>
      </c>
      <c r="J41" s="70">
        <f t="shared" si="4"/>
        <v>1195</v>
      </c>
    </row>
    <row r="42" spans="2:12" x14ac:dyDescent="0.35">
      <c r="B42" s="181"/>
      <c r="C42" s="184"/>
      <c r="D42" s="30" t="s">
        <v>49</v>
      </c>
      <c r="E42" s="30" t="s">
        <v>61</v>
      </c>
      <c r="F42" s="31">
        <v>1</v>
      </c>
      <c r="G42" s="29">
        <v>5</v>
      </c>
      <c r="H42" s="32">
        <v>50000</v>
      </c>
      <c r="I42" s="32">
        <f t="shared" si="3"/>
        <v>250000</v>
      </c>
      <c r="J42" s="71">
        <f t="shared" si="4"/>
        <v>597.5</v>
      </c>
    </row>
    <row r="43" spans="2:12" x14ac:dyDescent="0.35">
      <c r="B43" s="181"/>
      <c r="C43" s="184"/>
      <c r="D43" s="30" t="s">
        <v>11</v>
      </c>
      <c r="E43" s="30" t="s">
        <v>57</v>
      </c>
      <c r="F43" s="31">
        <v>20</v>
      </c>
      <c r="G43" s="29">
        <v>5</v>
      </c>
      <c r="H43" s="32">
        <v>5000</v>
      </c>
      <c r="I43" s="32">
        <f t="shared" si="3"/>
        <v>500000</v>
      </c>
      <c r="J43" s="71">
        <f t="shared" si="4"/>
        <v>1195</v>
      </c>
    </row>
    <row r="44" spans="2:12" x14ac:dyDescent="0.35">
      <c r="B44" s="181"/>
      <c r="C44" s="184"/>
      <c r="D44" s="30" t="s">
        <v>49</v>
      </c>
      <c r="E44" s="30" t="s">
        <v>58</v>
      </c>
      <c r="F44" s="31">
        <v>20</v>
      </c>
      <c r="G44" s="29">
        <v>1</v>
      </c>
      <c r="H44" s="32">
        <v>2000</v>
      </c>
      <c r="I44" s="32">
        <f t="shared" si="3"/>
        <v>40000</v>
      </c>
      <c r="J44" s="71">
        <f t="shared" si="4"/>
        <v>95.600000000000009</v>
      </c>
    </row>
    <row r="45" spans="2:12" ht="15" thickBot="1" x14ac:dyDescent="0.4">
      <c r="B45" s="182"/>
      <c r="C45" s="185"/>
      <c r="D45" s="73"/>
      <c r="E45" s="73"/>
      <c r="F45" s="74"/>
      <c r="G45" s="72"/>
      <c r="H45" s="75"/>
      <c r="I45" s="75">
        <f t="shared" si="3"/>
        <v>0</v>
      </c>
      <c r="J45" s="76">
        <f t="shared" si="4"/>
        <v>0</v>
      </c>
    </row>
    <row r="46" spans="2:12" ht="15" customHeight="1" x14ac:dyDescent="0.35">
      <c r="B46" s="186"/>
      <c r="C46" s="189"/>
      <c r="D46" s="24"/>
      <c r="E46" s="24"/>
      <c r="F46" s="25"/>
      <c r="G46" s="23"/>
      <c r="H46" s="26"/>
      <c r="I46" s="26">
        <f t="shared" si="3"/>
        <v>0</v>
      </c>
      <c r="J46" s="70">
        <f t="shared" si="4"/>
        <v>0</v>
      </c>
    </row>
    <row r="47" spans="2:12" ht="14.25" customHeight="1" x14ac:dyDescent="0.35">
      <c r="B47" s="187"/>
      <c r="C47" s="190"/>
      <c r="D47" s="30"/>
      <c r="E47" s="30"/>
      <c r="F47" s="31"/>
      <c r="G47" s="29"/>
      <c r="H47" s="32"/>
      <c r="I47" s="32">
        <f t="shared" si="3"/>
        <v>0</v>
      </c>
      <c r="J47" s="71">
        <f t="shared" si="4"/>
        <v>0</v>
      </c>
    </row>
    <row r="48" spans="2:12" x14ac:dyDescent="0.35">
      <c r="B48" s="187"/>
      <c r="C48" s="190"/>
      <c r="D48" s="30"/>
      <c r="E48" s="30"/>
      <c r="F48" s="31"/>
      <c r="G48" s="29"/>
      <c r="H48" s="32"/>
      <c r="I48" s="32">
        <f t="shared" si="3"/>
        <v>0</v>
      </c>
      <c r="J48" s="71">
        <f t="shared" si="4"/>
        <v>0</v>
      </c>
    </row>
    <row r="49" spans="2:12" x14ac:dyDescent="0.35">
      <c r="B49" s="187"/>
      <c r="C49" s="190"/>
      <c r="D49" s="30"/>
      <c r="E49" s="30"/>
      <c r="F49" s="31"/>
      <c r="G49" s="29"/>
      <c r="H49" s="32"/>
      <c r="I49" s="32">
        <f t="shared" si="3"/>
        <v>0</v>
      </c>
      <c r="J49" s="71">
        <f t="shared" si="4"/>
        <v>0</v>
      </c>
    </row>
    <row r="50" spans="2:12" ht="15" thickBot="1" x14ac:dyDescent="0.4">
      <c r="B50" s="188"/>
      <c r="C50" s="191"/>
      <c r="D50" s="73"/>
      <c r="E50" s="73"/>
      <c r="F50" s="74"/>
      <c r="G50" s="72"/>
      <c r="H50" s="75"/>
      <c r="I50" s="75">
        <f t="shared" si="3"/>
        <v>0</v>
      </c>
      <c r="J50" s="76">
        <f t="shared" si="4"/>
        <v>0</v>
      </c>
    </row>
    <row r="51" spans="2:12" ht="15" customHeight="1" x14ac:dyDescent="0.35">
      <c r="B51" s="174"/>
      <c r="C51" s="177"/>
      <c r="D51" s="24"/>
      <c r="E51" s="24"/>
      <c r="F51" s="25"/>
      <c r="G51" s="23"/>
      <c r="H51" s="26"/>
      <c r="I51" s="26">
        <f t="shared" si="3"/>
        <v>0</v>
      </c>
      <c r="J51" s="70">
        <f t="shared" si="4"/>
        <v>0</v>
      </c>
    </row>
    <row r="52" spans="2:12" x14ac:dyDescent="0.35">
      <c r="B52" s="175"/>
      <c r="C52" s="178"/>
      <c r="D52" s="30"/>
      <c r="E52" s="30"/>
      <c r="F52" s="31"/>
      <c r="G52" s="29"/>
      <c r="H52" s="32"/>
      <c r="I52" s="32">
        <f t="shared" si="3"/>
        <v>0</v>
      </c>
      <c r="J52" s="71">
        <f t="shared" si="4"/>
        <v>0</v>
      </c>
      <c r="K52" s="14"/>
      <c r="L52" s="14"/>
    </row>
    <row r="53" spans="2:12" x14ac:dyDescent="0.35">
      <c r="B53" s="175"/>
      <c r="C53" s="178"/>
      <c r="D53" s="30"/>
      <c r="E53" s="30"/>
      <c r="F53" s="31"/>
      <c r="G53" s="29"/>
      <c r="H53" s="32"/>
      <c r="I53" s="32">
        <f t="shared" si="3"/>
        <v>0</v>
      </c>
      <c r="J53" s="71">
        <f t="shared" si="4"/>
        <v>0</v>
      </c>
    </row>
    <row r="54" spans="2:12" x14ac:dyDescent="0.35">
      <c r="B54" s="175"/>
      <c r="C54" s="178"/>
      <c r="D54" s="30"/>
      <c r="E54" s="30"/>
      <c r="F54" s="31"/>
      <c r="G54" s="29"/>
      <c r="H54" s="32"/>
      <c r="I54" s="32">
        <f t="shared" si="3"/>
        <v>0</v>
      </c>
      <c r="J54" s="71">
        <f t="shared" si="4"/>
        <v>0</v>
      </c>
    </row>
    <row r="55" spans="2:12" ht="15" thickBot="1" x14ac:dyDescent="0.4">
      <c r="B55" s="176"/>
      <c r="C55" s="179"/>
      <c r="D55" s="73"/>
      <c r="E55" s="73"/>
      <c r="F55" s="74"/>
      <c r="G55" s="72"/>
      <c r="H55" s="75"/>
      <c r="I55" s="75">
        <f t="shared" si="3"/>
        <v>0</v>
      </c>
      <c r="J55" s="76">
        <f t="shared" si="4"/>
        <v>0</v>
      </c>
    </row>
    <row r="56" spans="2:12" ht="15" customHeight="1" x14ac:dyDescent="0.35">
      <c r="B56" s="174"/>
      <c r="C56" s="177"/>
      <c r="D56" s="24"/>
      <c r="E56" s="24"/>
      <c r="F56" s="25"/>
      <c r="G56" s="23"/>
      <c r="H56" s="26"/>
      <c r="I56" s="26">
        <f t="shared" si="3"/>
        <v>0</v>
      </c>
      <c r="J56" s="70">
        <f t="shared" si="4"/>
        <v>0</v>
      </c>
    </row>
    <row r="57" spans="2:12" x14ac:dyDescent="0.35">
      <c r="B57" s="175"/>
      <c r="C57" s="178"/>
      <c r="D57" s="30"/>
      <c r="E57" s="30"/>
      <c r="F57" s="31"/>
      <c r="G57" s="29"/>
      <c r="H57" s="32"/>
      <c r="I57" s="32">
        <f t="shared" si="3"/>
        <v>0</v>
      </c>
      <c r="J57" s="71">
        <f t="shared" si="4"/>
        <v>0</v>
      </c>
      <c r="K57" s="14"/>
      <c r="L57" s="14"/>
    </row>
    <row r="58" spans="2:12" x14ac:dyDescent="0.35">
      <c r="B58" s="175"/>
      <c r="C58" s="178"/>
      <c r="D58" s="30"/>
      <c r="E58" s="30"/>
      <c r="F58" s="31"/>
      <c r="G58" s="29"/>
      <c r="H58" s="32"/>
      <c r="I58" s="32">
        <f t="shared" si="3"/>
        <v>0</v>
      </c>
      <c r="J58" s="71">
        <f t="shared" si="4"/>
        <v>0</v>
      </c>
    </row>
    <row r="59" spans="2:12" x14ac:dyDescent="0.35">
      <c r="B59" s="175"/>
      <c r="C59" s="178"/>
      <c r="D59" s="30"/>
      <c r="E59" s="30"/>
      <c r="F59" s="31"/>
      <c r="G59" s="29"/>
      <c r="H59" s="32"/>
      <c r="I59" s="32">
        <f t="shared" si="3"/>
        <v>0</v>
      </c>
      <c r="J59" s="71">
        <f t="shared" si="4"/>
        <v>0</v>
      </c>
    </row>
    <row r="60" spans="2:12" ht="15" thickBot="1" x14ac:dyDescent="0.4">
      <c r="B60" s="176"/>
      <c r="C60" s="179"/>
      <c r="D60" s="73"/>
      <c r="E60" s="73"/>
      <c r="F60" s="74"/>
      <c r="G60" s="72"/>
      <c r="H60" s="75"/>
      <c r="I60" s="75">
        <f t="shared" si="3"/>
        <v>0</v>
      </c>
      <c r="J60" s="76">
        <f t="shared" si="4"/>
        <v>0</v>
      </c>
    </row>
    <row r="61" spans="2:12" ht="15" thickBot="1" x14ac:dyDescent="0.4">
      <c r="B61" s="111" t="s">
        <v>54</v>
      </c>
      <c r="C61" s="112"/>
      <c r="D61" s="112"/>
      <c r="E61" s="112"/>
      <c r="F61" s="112"/>
      <c r="G61" s="112"/>
      <c r="H61" s="112"/>
      <c r="I61" s="112"/>
      <c r="J61" s="113"/>
    </row>
    <row r="62" spans="2:12" ht="15" customHeight="1" x14ac:dyDescent="0.35">
      <c r="B62" s="180" t="s">
        <v>55</v>
      </c>
      <c r="C62" s="183" t="s">
        <v>89</v>
      </c>
      <c r="D62" s="24" t="s">
        <v>49</v>
      </c>
      <c r="E62" s="24" t="s">
        <v>60</v>
      </c>
      <c r="F62" s="25">
        <v>23</v>
      </c>
      <c r="G62" s="23">
        <v>2</v>
      </c>
      <c r="H62" s="26">
        <v>5000</v>
      </c>
      <c r="I62" s="26">
        <f t="shared" ref="I62:I85" si="5">F62*G62*H62</f>
        <v>230000</v>
      </c>
      <c r="J62" s="27">
        <f t="shared" ref="J62:J70" si="6">I62*$D$5</f>
        <v>549.70000000000005</v>
      </c>
    </row>
    <row r="63" spans="2:12" x14ac:dyDescent="0.35">
      <c r="B63" s="181"/>
      <c r="C63" s="184"/>
      <c r="D63" s="30" t="s">
        <v>49</v>
      </c>
      <c r="E63" s="30" t="s">
        <v>61</v>
      </c>
      <c r="F63" s="31">
        <v>1</v>
      </c>
      <c r="G63" s="29">
        <v>2</v>
      </c>
      <c r="H63" s="32">
        <v>50000</v>
      </c>
      <c r="I63" s="32">
        <f t="shared" si="5"/>
        <v>100000</v>
      </c>
      <c r="J63" s="33">
        <f t="shared" si="6"/>
        <v>239.00000000000003</v>
      </c>
    </row>
    <row r="64" spans="2:12" x14ac:dyDescent="0.35">
      <c r="B64" s="181"/>
      <c r="C64" s="184"/>
      <c r="D64" s="30" t="s">
        <v>11</v>
      </c>
      <c r="E64" s="30" t="s">
        <v>57</v>
      </c>
      <c r="F64" s="31">
        <v>20</v>
      </c>
      <c r="G64" s="29">
        <v>2</v>
      </c>
      <c r="H64" s="32">
        <v>5000</v>
      </c>
      <c r="I64" s="32">
        <f t="shared" si="5"/>
        <v>200000</v>
      </c>
      <c r="J64" s="33">
        <f t="shared" si="6"/>
        <v>478.00000000000006</v>
      </c>
    </row>
    <row r="65" spans="2:12" ht="15" thickBot="1" x14ac:dyDescent="0.4">
      <c r="B65" s="181"/>
      <c r="C65" s="184"/>
      <c r="D65" s="30" t="s">
        <v>49</v>
      </c>
      <c r="E65" s="30" t="s">
        <v>58</v>
      </c>
      <c r="F65" s="31">
        <v>20</v>
      </c>
      <c r="G65" s="29">
        <v>1</v>
      </c>
      <c r="H65" s="32">
        <v>2000</v>
      </c>
      <c r="I65" s="32">
        <f t="shared" si="5"/>
        <v>40000</v>
      </c>
      <c r="J65" s="33">
        <f t="shared" si="6"/>
        <v>95.600000000000009</v>
      </c>
    </row>
    <row r="66" spans="2:12" ht="15" customHeight="1" x14ac:dyDescent="0.35">
      <c r="B66" s="180" t="s">
        <v>87</v>
      </c>
      <c r="C66" s="183" t="s">
        <v>88</v>
      </c>
      <c r="D66" s="24" t="s">
        <v>49</v>
      </c>
      <c r="E66" s="24" t="s">
        <v>60</v>
      </c>
      <c r="F66" s="25">
        <v>15</v>
      </c>
      <c r="G66" s="23">
        <v>10</v>
      </c>
      <c r="H66" s="26">
        <v>2000</v>
      </c>
      <c r="I66" s="26">
        <f t="shared" si="5"/>
        <v>300000</v>
      </c>
      <c r="J66" s="27">
        <f t="shared" si="6"/>
        <v>717.00000000000011</v>
      </c>
    </row>
    <row r="67" spans="2:12" x14ac:dyDescent="0.35">
      <c r="B67" s="181"/>
      <c r="C67" s="184"/>
      <c r="D67" s="30" t="s">
        <v>49</v>
      </c>
      <c r="E67" s="30" t="s">
        <v>61</v>
      </c>
      <c r="F67" s="31">
        <v>1</v>
      </c>
      <c r="G67" s="29">
        <v>10</v>
      </c>
      <c r="H67" s="32">
        <v>25000</v>
      </c>
      <c r="I67" s="32">
        <f t="shared" si="5"/>
        <v>250000</v>
      </c>
      <c r="J67" s="33">
        <f t="shared" si="6"/>
        <v>597.5</v>
      </c>
    </row>
    <row r="68" spans="2:12" x14ac:dyDescent="0.35">
      <c r="B68" s="181"/>
      <c r="C68" s="184"/>
      <c r="D68" s="30" t="s">
        <v>11</v>
      </c>
      <c r="E68" s="30" t="s">
        <v>57</v>
      </c>
      <c r="F68" s="31">
        <v>15</v>
      </c>
      <c r="G68" s="29">
        <v>10</v>
      </c>
      <c r="H68" s="32">
        <v>5000</v>
      </c>
      <c r="I68" s="32">
        <f t="shared" si="5"/>
        <v>750000</v>
      </c>
      <c r="J68" s="33">
        <f t="shared" si="6"/>
        <v>1792.5000000000002</v>
      </c>
    </row>
    <row r="69" spans="2:12" ht="15" thickBot="1" x14ac:dyDescent="0.4">
      <c r="B69" s="182"/>
      <c r="C69" s="185"/>
      <c r="D69" s="73" t="s">
        <v>62</v>
      </c>
      <c r="E69" s="73" t="s">
        <v>63</v>
      </c>
      <c r="F69" s="74">
        <v>2</v>
      </c>
      <c r="G69" s="72">
        <v>1</v>
      </c>
      <c r="H69" s="75">
        <v>15000</v>
      </c>
      <c r="I69" s="75">
        <f t="shared" si="5"/>
        <v>30000</v>
      </c>
      <c r="J69" s="84">
        <f t="shared" si="6"/>
        <v>71.7</v>
      </c>
    </row>
    <row r="70" spans="2:12" ht="29.5" customHeight="1" thickBot="1" x14ac:dyDescent="0.4">
      <c r="B70" s="85" t="s">
        <v>64</v>
      </c>
      <c r="C70" s="86" t="s">
        <v>86</v>
      </c>
      <c r="D70" s="88" t="s">
        <v>50</v>
      </c>
      <c r="E70" s="89" t="s">
        <v>94</v>
      </c>
      <c r="F70" s="87">
        <v>10</v>
      </c>
      <c r="G70" s="87">
        <v>6</v>
      </c>
      <c r="H70" s="90">
        <v>10000</v>
      </c>
      <c r="I70" s="90">
        <f t="shared" si="5"/>
        <v>600000</v>
      </c>
      <c r="J70" s="91">
        <f t="shared" si="6"/>
        <v>1434.0000000000002</v>
      </c>
    </row>
    <row r="71" spans="2:12" ht="15" customHeight="1" x14ac:dyDescent="0.35">
      <c r="B71" s="186"/>
      <c r="C71" s="189"/>
      <c r="D71" s="24"/>
      <c r="E71" s="24"/>
      <c r="F71" s="25"/>
      <c r="G71" s="23"/>
      <c r="H71" s="26"/>
      <c r="I71" s="26">
        <f t="shared" si="5"/>
        <v>0</v>
      </c>
      <c r="J71" s="92">
        <f t="shared" ref="J71:J85" si="7">I71*$D$5</f>
        <v>0</v>
      </c>
    </row>
    <row r="72" spans="2:12" ht="14.25" customHeight="1" x14ac:dyDescent="0.35">
      <c r="B72" s="187"/>
      <c r="C72" s="190"/>
      <c r="D72" s="30"/>
      <c r="E72" s="30"/>
      <c r="F72" s="31"/>
      <c r="G72" s="29"/>
      <c r="H72" s="32"/>
      <c r="I72" s="32">
        <f t="shared" si="5"/>
        <v>0</v>
      </c>
      <c r="J72" s="93">
        <f t="shared" si="7"/>
        <v>0</v>
      </c>
    </row>
    <row r="73" spans="2:12" x14ac:dyDescent="0.35">
      <c r="B73" s="187"/>
      <c r="C73" s="190"/>
      <c r="D73" s="30"/>
      <c r="E73" s="30"/>
      <c r="F73" s="31"/>
      <c r="G73" s="29"/>
      <c r="H73" s="32"/>
      <c r="I73" s="32">
        <f t="shared" si="5"/>
        <v>0</v>
      </c>
      <c r="J73" s="93">
        <f t="shared" si="7"/>
        <v>0</v>
      </c>
    </row>
    <row r="74" spans="2:12" x14ac:dyDescent="0.35">
      <c r="B74" s="187"/>
      <c r="C74" s="190"/>
      <c r="D74" s="30"/>
      <c r="E74" s="30"/>
      <c r="F74" s="31"/>
      <c r="G74" s="29"/>
      <c r="H74" s="32"/>
      <c r="I74" s="32">
        <f t="shared" si="5"/>
        <v>0</v>
      </c>
      <c r="J74" s="93">
        <f t="shared" si="7"/>
        <v>0</v>
      </c>
    </row>
    <row r="75" spans="2:12" ht="15" thickBot="1" x14ac:dyDescent="0.4">
      <c r="B75" s="188"/>
      <c r="C75" s="191"/>
      <c r="D75" s="73"/>
      <c r="E75" s="73"/>
      <c r="F75" s="74"/>
      <c r="G75" s="72"/>
      <c r="H75" s="75"/>
      <c r="I75" s="75">
        <f t="shared" si="5"/>
        <v>0</v>
      </c>
      <c r="J75" s="94">
        <f t="shared" si="7"/>
        <v>0</v>
      </c>
    </row>
    <row r="76" spans="2:12" ht="15" customHeight="1" x14ac:dyDescent="0.35">
      <c r="B76" s="174"/>
      <c r="C76" s="177"/>
      <c r="D76" s="24"/>
      <c r="E76" s="24"/>
      <c r="F76" s="25"/>
      <c r="G76" s="23"/>
      <c r="H76" s="26"/>
      <c r="I76" s="26">
        <f t="shared" si="5"/>
        <v>0</v>
      </c>
      <c r="J76" s="92">
        <f t="shared" si="7"/>
        <v>0</v>
      </c>
    </row>
    <row r="77" spans="2:12" x14ac:dyDescent="0.35">
      <c r="B77" s="175"/>
      <c r="C77" s="178"/>
      <c r="D77" s="30"/>
      <c r="E77" s="30"/>
      <c r="F77" s="31"/>
      <c r="G77" s="29"/>
      <c r="H77" s="32"/>
      <c r="I77" s="32">
        <f t="shared" si="5"/>
        <v>0</v>
      </c>
      <c r="J77" s="93">
        <f t="shared" si="7"/>
        <v>0</v>
      </c>
      <c r="K77" s="14"/>
      <c r="L77" s="14"/>
    </row>
    <row r="78" spans="2:12" x14ac:dyDescent="0.35">
      <c r="B78" s="175"/>
      <c r="C78" s="178"/>
      <c r="D78" s="30"/>
      <c r="E78" s="30"/>
      <c r="F78" s="31"/>
      <c r="G78" s="29"/>
      <c r="H78" s="32"/>
      <c r="I78" s="32">
        <f t="shared" si="5"/>
        <v>0</v>
      </c>
      <c r="J78" s="93">
        <f t="shared" si="7"/>
        <v>0</v>
      </c>
    </row>
    <row r="79" spans="2:12" x14ac:dyDescent="0.35">
      <c r="B79" s="175"/>
      <c r="C79" s="178"/>
      <c r="D79" s="30"/>
      <c r="E79" s="30"/>
      <c r="F79" s="31"/>
      <c r="G79" s="29"/>
      <c r="H79" s="32"/>
      <c r="I79" s="32">
        <f t="shared" si="5"/>
        <v>0</v>
      </c>
      <c r="J79" s="93">
        <f t="shared" si="7"/>
        <v>0</v>
      </c>
    </row>
    <row r="80" spans="2:12" ht="15" thickBot="1" x14ac:dyDescent="0.4">
      <c r="B80" s="192"/>
      <c r="C80" s="193"/>
      <c r="D80" s="96"/>
      <c r="E80" s="96"/>
      <c r="F80" s="97"/>
      <c r="G80" s="95"/>
      <c r="H80" s="98"/>
      <c r="I80" s="98">
        <f t="shared" si="5"/>
        <v>0</v>
      </c>
      <c r="J80" s="99">
        <f t="shared" si="7"/>
        <v>0</v>
      </c>
    </row>
    <row r="81" spans="2:12" ht="15" customHeight="1" x14ac:dyDescent="0.35">
      <c r="B81" s="174"/>
      <c r="C81" s="177"/>
      <c r="D81" s="24"/>
      <c r="E81" s="24"/>
      <c r="F81" s="25"/>
      <c r="G81" s="23"/>
      <c r="H81" s="26"/>
      <c r="I81" s="26">
        <f t="shared" si="5"/>
        <v>0</v>
      </c>
      <c r="J81" s="92">
        <f t="shared" si="7"/>
        <v>0</v>
      </c>
    </row>
    <row r="82" spans="2:12" x14ac:dyDescent="0.35">
      <c r="B82" s="175"/>
      <c r="C82" s="178"/>
      <c r="D82" s="30"/>
      <c r="E82" s="30"/>
      <c r="F82" s="31"/>
      <c r="G82" s="29"/>
      <c r="H82" s="32"/>
      <c r="I82" s="32">
        <f t="shared" si="5"/>
        <v>0</v>
      </c>
      <c r="J82" s="93">
        <f t="shared" si="7"/>
        <v>0</v>
      </c>
      <c r="K82" s="14"/>
      <c r="L82" s="14"/>
    </row>
    <row r="83" spans="2:12" x14ac:dyDescent="0.35">
      <c r="B83" s="175"/>
      <c r="C83" s="178"/>
      <c r="D83" s="30"/>
      <c r="E83" s="30"/>
      <c r="F83" s="31"/>
      <c r="G83" s="29"/>
      <c r="H83" s="32"/>
      <c r="I83" s="32">
        <f t="shared" si="5"/>
        <v>0</v>
      </c>
      <c r="J83" s="93">
        <f t="shared" si="7"/>
        <v>0</v>
      </c>
    </row>
    <row r="84" spans="2:12" x14ac:dyDescent="0.35">
      <c r="B84" s="175"/>
      <c r="C84" s="178"/>
      <c r="D84" s="30"/>
      <c r="E84" s="30"/>
      <c r="F84" s="31"/>
      <c r="G84" s="29"/>
      <c r="H84" s="32"/>
      <c r="I84" s="32">
        <f t="shared" si="5"/>
        <v>0</v>
      </c>
      <c r="J84" s="93">
        <f t="shared" si="7"/>
        <v>0</v>
      </c>
    </row>
    <row r="85" spans="2:12" ht="15" thickBot="1" x14ac:dyDescent="0.4">
      <c r="B85" s="176"/>
      <c r="C85" s="179"/>
      <c r="D85" s="73"/>
      <c r="E85" s="73"/>
      <c r="F85" s="74"/>
      <c r="G85" s="72"/>
      <c r="H85" s="75"/>
      <c r="I85" s="75">
        <f t="shared" si="5"/>
        <v>0</v>
      </c>
      <c r="J85" s="94">
        <f t="shared" si="7"/>
        <v>0</v>
      </c>
    </row>
  </sheetData>
  <mergeCells count="32">
    <mergeCell ref="B1:J2"/>
    <mergeCell ref="B17:B21"/>
    <mergeCell ref="C17:C21"/>
    <mergeCell ref="B12:B16"/>
    <mergeCell ref="C12:C16"/>
    <mergeCell ref="B46:B50"/>
    <mergeCell ref="C46:C50"/>
    <mergeCell ref="B51:B55"/>
    <mergeCell ref="C51:C55"/>
    <mergeCell ref="C6:D6"/>
    <mergeCell ref="B22:B26"/>
    <mergeCell ref="C22:C26"/>
    <mergeCell ref="B27:B31"/>
    <mergeCell ref="C27:C31"/>
    <mergeCell ref="B32:B36"/>
    <mergeCell ref="C32:C36"/>
    <mergeCell ref="B81:B85"/>
    <mergeCell ref="C81:C85"/>
    <mergeCell ref="B38:B40"/>
    <mergeCell ref="C38:C40"/>
    <mergeCell ref="B71:B75"/>
    <mergeCell ref="C71:C75"/>
    <mergeCell ref="B76:B80"/>
    <mergeCell ref="C76:C80"/>
    <mergeCell ref="B66:B69"/>
    <mergeCell ref="C66:C69"/>
    <mergeCell ref="B41:B45"/>
    <mergeCell ref="C41:C45"/>
    <mergeCell ref="B62:B65"/>
    <mergeCell ref="C62:C65"/>
    <mergeCell ref="B56:B60"/>
    <mergeCell ref="C56:C60"/>
  </mergeCell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r:uid="{D574A2C5-59AD-4A52-B907-1F357D2EB6C3}">
          <x14:formula1>
            <xm:f>'Résumé du budget'!$B$14:$B$18</xm:f>
          </x14:formula1>
          <xm:sqref>D62:D85 D12:D36</xm:sqref>
        </x14:dataValidation>
        <x14:dataValidation type="list" errorStyle="warning" showInputMessage="1" showErrorMessage="1" errorTitle="Erreur" error="Indiquez la catégorie correcte pour que les dépenses soient comptabilisées." xr:uid="{00253E91-5B65-479D-B161-D71A65145FC8}">
          <x14:formula1>
            <xm:f>'Résumé du budget'!$B$14:$B$18</xm:f>
          </x14:formula1>
          <xm:sqref>D38:D60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7EE96-590C-4EA9-8A33-F4AC9DB36D30}">
  <dimension ref="B1:K69"/>
  <sheetViews>
    <sheetView topLeftCell="A4" zoomScale="70" zoomScaleNormal="70" workbookViewId="0">
      <selection activeCell="H13" sqref="H13"/>
    </sheetView>
  </sheetViews>
  <sheetFormatPr baseColWidth="10" defaultColWidth="11.453125" defaultRowHeight="14.5" x14ac:dyDescent="0.35"/>
  <cols>
    <col min="2" max="2" width="48.453125" customWidth="1"/>
    <col min="3" max="3" width="35.1796875" style="11" customWidth="1"/>
    <col min="4" max="4" width="36.26953125" customWidth="1"/>
    <col min="5" max="5" width="17.7265625" style="9" customWidth="1"/>
    <col min="6" max="6" width="26.08984375" style="12" customWidth="1"/>
    <col min="7" max="7" width="17.7265625" style="12" customWidth="1"/>
    <col min="8" max="8" width="19.54296875" style="12" customWidth="1"/>
  </cols>
  <sheetData>
    <row r="1" spans="2:11" x14ac:dyDescent="0.35">
      <c r="B1" s="203" t="s">
        <v>95</v>
      </c>
      <c r="C1" s="204"/>
      <c r="D1" s="204"/>
      <c r="E1" s="204"/>
      <c r="F1" s="204"/>
      <c r="G1" s="204"/>
      <c r="H1" s="205"/>
    </row>
    <row r="2" spans="2:11" ht="15" thickBot="1" x14ac:dyDescent="0.4">
      <c r="B2" s="206"/>
      <c r="C2" s="207"/>
      <c r="D2" s="207"/>
      <c r="E2" s="207"/>
      <c r="F2" s="207"/>
      <c r="G2" s="207"/>
      <c r="H2" s="208"/>
    </row>
    <row r="3" spans="2:11" x14ac:dyDescent="0.35">
      <c r="B3" s="59"/>
      <c r="C3" s="59"/>
      <c r="D3" s="62" t="s">
        <v>46</v>
      </c>
      <c r="E3" s="63" t="s">
        <v>45</v>
      </c>
      <c r="F3" s="64"/>
      <c r="G3" s="64"/>
      <c r="H3" s="64"/>
      <c r="I3" s="59"/>
      <c r="J3" s="59"/>
      <c r="K3" s="59"/>
    </row>
    <row r="4" spans="2:11" x14ac:dyDescent="0.35">
      <c r="B4" s="59"/>
      <c r="C4" s="59"/>
      <c r="D4" s="40" t="s">
        <v>0</v>
      </c>
      <c r="E4" s="41" t="s">
        <v>1</v>
      </c>
      <c r="F4" s="41" t="s">
        <v>2</v>
      </c>
      <c r="G4" s="59"/>
      <c r="H4" s="64"/>
      <c r="I4" s="59"/>
      <c r="J4" s="59"/>
      <c r="K4" s="59"/>
    </row>
    <row r="5" spans="2:11" x14ac:dyDescent="0.35">
      <c r="B5" s="59"/>
      <c r="C5" s="59"/>
      <c r="D5" s="42" t="s">
        <v>44</v>
      </c>
      <c r="E5" s="43" t="s">
        <v>3</v>
      </c>
      <c r="F5" s="44">
        <v>2.3900000000000002E-3</v>
      </c>
      <c r="G5" s="59"/>
      <c r="H5" s="64"/>
      <c r="I5" s="59"/>
      <c r="J5" s="59"/>
      <c r="K5" s="59"/>
    </row>
    <row r="6" spans="2:11" x14ac:dyDescent="0.35">
      <c r="B6" s="59"/>
      <c r="C6" s="59"/>
      <c r="D6" s="218" t="s">
        <v>4</v>
      </c>
      <c r="E6" s="218"/>
      <c r="F6" s="218"/>
      <c r="G6" s="47"/>
      <c r="H6" s="64"/>
      <c r="I6" s="59"/>
      <c r="J6" s="59"/>
      <c r="K6" s="59"/>
    </row>
    <row r="7" spans="2:11" x14ac:dyDescent="0.35">
      <c r="B7" s="59"/>
      <c r="C7" s="59"/>
      <c r="D7" s="59"/>
      <c r="E7" s="60"/>
      <c r="F7" s="64"/>
      <c r="G7" s="64"/>
      <c r="H7" s="64"/>
      <c r="I7" s="59"/>
      <c r="J7" s="59"/>
      <c r="K7" s="59"/>
    </row>
    <row r="8" spans="2:11" x14ac:dyDescent="0.35">
      <c r="B8" s="59"/>
      <c r="C8" s="59"/>
      <c r="D8" s="59"/>
      <c r="E8" s="60"/>
      <c r="F8" s="65" t="s">
        <v>56</v>
      </c>
      <c r="G8" s="65">
        <f>SUM(G13:G52)</f>
        <v>1305000</v>
      </c>
      <c r="H8" s="65">
        <f>SUM(H13:H52)</f>
        <v>3118.95</v>
      </c>
      <c r="I8" s="59"/>
      <c r="J8" s="59"/>
      <c r="K8" s="59"/>
    </row>
    <row r="9" spans="2:11" ht="15" thickBot="1" x14ac:dyDescent="0.4">
      <c r="B9" s="59"/>
      <c r="C9" s="59"/>
      <c r="D9" s="59"/>
      <c r="E9" s="60"/>
      <c r="F9" s="64"/>
      <c r="G9" s="64"/>
      <c r="H9" s="64"/>
      <c r="I9" s="59"/>
      <c r="J9" s="59"/>
      <c r="K9" s="59"/>
    </row>
    <row r="10" spans="2:11" s="13" customFormat="1" ht="29.5" customHeight="1" thickBot="1" x14ac:dyDescent="0.4">
      <c r="B10" s="66" t="s">
        <v>48</v>
      </c>
      <c r="C10" s="67" t="s">
        <v>91</v>
      </c>
      <c r="D10" s="67" t="s">
        <v>92</v>
      </c>
      <c r="E10" s="67" t="s">
        <v>115</v>
      </c>
      <c r="F10" s="68" t="s">
        <v>116</v>
      </c>
      <c r="G10" s="68" t="s">
        <v>117</v>
      </c>
      <c r="H10" s="69" t="s">
        <v>119</v>
      </c>
      <c r="I10" s="100"/>
      <c r="J10" s="100"/>
      <c r="K10" s="100"/>
    </row>
    <row r="11" spans="2:11" s="13" customFormat="1" ht="15" thickBot="1" x14ac:dyDescent="0.4">
      <c r="B11" s="111" t="s">
        <v>21</v>
      </c>
      <c r="C11" s="112"/>
      <c r="D11" s="112"/>
      <c r="E11" s="112"/>
      <c r="F11" s="112"/>
      <c r="G11" s="112"/>
      <c r="H11" s="113"/>
      <c r="I11" s="100"/>
      <c r="J11" s="100"/>
      <c r="K11" s="100"/>
    </row>
    <row r="12" spans="2:11" s="15" customFormat="1" ht="15" thickBot="1" x14ac:dyDescent="0.4">
      <c r="B12" s="215" t="s">
        <v>23</v>
      </c>
      <c r="C12" s="216"/>
      <c r="D12" s="216"/>
      <c r="E12" s="216"/>
      <c r="F12" s="216"/>
      <c r="G12" s="216"/>
      <c r="H12" s="217"/>
      <c r="I12" s="101"/>
      <c r="J12" s="101"/>
      <c r="K12" s="101"/>
    </row>
    <row r="13" spans="2:11" ht="15" customHeight="1" x14ac:dyDescent="0.35">
      <c r="B13" s="34" t="s">
        <v>107</v>
      </c>
      <c r="C13" s="80" t="s">
        <v>8</v>
      </c>
      <c r="D13" s="102" t="s">
        <v>24</v>
      </c>
      <c r="E13" s="81">
        <v>3</v>
      </c>
      <c r="F13" s="82">
        <v>75000</v>
      </c>
      <c r="G13" s="82">
        <f>E13*F13</f>
        <v>225000</v>
      </c>
      <c r="H13" s="103">
        <f t="shared" ref="H13:H19" si="0">G13*$F$5</f>
        <v>537.75</v>
      </c>
      <c r="I13" s="59"/>
      <c r="J13" s="59"/>
      <c r="K13" s="59"/>
    </row>
    <row r="14" spans="2:11" ht="14.25" customHeight="1" x14ac:dyDescent="0.35">
      <c r="B14" s="28" t="s">
        <v>106</v>
      </c>
      <c r="C14" s="80" t="s">
        <v>8</v>
      </c>
      <c r="D14" s="102" t="s">
        <v>24</v>
      </c>
      <c r="E14" s="31">
        <v>6</v>
      </c>
      <c r="F14" s="32">
        <v>25000</v>
      </c>
      <c r="G14" s="32">
        <f>E14*F14</f>
        <v>150000</v>
      </c>
      <c r="H14" s="33">
        <f t="shared" si="0"/>
        <v>358.50000000000006</v>
      </c>
      <c r="I14" s="59"/>
      <c r="J14" s="59"/>
      <c r="K14" s="59"/>
    </row>
    <row r="15" spans="2:11" ht="14.25" customHeight="1" x14ac:dyDescent="0.35">
      <c r="B15" s="28" t="s">
        <v>105</v>
      </c>
      <c r="C15" s="80" t="s">
        <v>8</v>
      </c>
      <c r="D15" s="102" t="s">
        <v>24</v>
      </c>
      <c r="E15" s="31">
        <v>6</v>
      </c>
      <c r="F15" s="32">
        <v>25000</v>
      </c>
      <c r="G15" s="32">
        <f>E15*F15</f>
        <v>150000</v>
      </c>
      <c r="H15" s="33">
        <f t="shared" si="0"/>
        <v>358.50000000000006</v>
      </c>
      <c r="I15" s="59"/>
      <c r="J15" s="59"/>
      <c r="K15" s="59"/>
    </row>
    <row r="16" spans="2:11" ht="14.25" customHeight="1" x14ac:dyDescent="0.35">
      <c r="B16" s="28"/>
      <c r="C16" s="80"/>
      <c r="D16" s="102"/>
      <c r="E16" s="31"/>
      <c r="F16" s="32"/>
      <c r="G16" s="32">
        <f t="shared" ref="G16:G17" si="1">E16*F16</f>
        <v>0</v>
      </c>
      <c r="H16" s="33">
        <f t="shared" si="0"/>
        <v>0</v>
      </c>
      <c r="I16" s="59"/>
      <c r="J16" s="59"/>
      <c r="K16" s="59"/>
    </row>
    <row r="17" spans="2:11" ht="14.25" customHeight="1" x14ac:dyDescent="0.35">
      <c r="B17" s="28"/>
      <c r="C17" s="80"/>
      <c r="D17" s="102"/>
      <c r="E17" s="31"/>
      <c r="F17" s="32"/>
      <c r="G17" s="32">
        <f t="shared" si="1"/>
        <v>0</v>
      </c>
      <c r="H17" s="33">
        <f t="shared" si="0"/>
        <v>0</v>
      </c>
      <c r="I17" s="59"/>
      <c r="J17" s="59"/>
      <c r="K17" s="59"/>
    </row>
    <row r="18" spans="2:11" ht="14.25" customHeight="1" x14ac:dyDescent="0.35">
      <c r="B18" s="28"/>
      <c r="C18" s="30"/>
      <c r="D18" s="102"/>
      <c r="E18" s="31"/>
      <c r="F18" s="32"/>
      <c r="G18" s="32">
        <f t="shared" ref="G18:G19" si="2">E18*F18</f>
        <v>0</v>
      </c>
      <c r="H18" s="33">
        <f t="shared" si="0"/>
        <v>0</v>
      </c>
      <c r="I18" s="59"/>
      <c r="J18" s="59"/>
      <c r="K18" s="59"/>
    </row>
    <row r="19" spans="2:11" ht="14.25" customHeight="1" thickBot="1" x14ac:dyDescent="0.4">
      <c r="B19" s="107"/>
      <c r="C19" s="96"/>
      <c r="D19" s="102"/>
      <c r="E19" s="97"/>
      <c r="F19" s="98"/>
      <c r="G19" s="98">
        <f t="shared" si="2"/>
        <v>0</v>
      </c>
      <c r="H19" s="109">
        <f t="shared" si="0"/>
        <v>0</v>
      </c>
      <c r="I19" s="59"/>
      <c r="J19" s="59"/>
      <c r="K19" s="59"/>
    </row>
    <row r="20" spans="2:11" ht="16" customHeight="1" thickBot="1" x14ac:dyDescent="0.4">
      <c r="B20" s="111" t="s">
        <v>25</v>
      </c>
      <c r="C20" s="112"/>
      <c r="D20" s="112"/>
      <c r="E20" s="112"/>
      <c r="F20" s="112"/>
      <c r="G20" s="112"/>
      <c r="H20" s="113"/>
      <c r="I20" s="59"/>
      <c r="J20" s="59"/>
      <c r="K20" s="59"/>
    </row>
    <row r="21" spans="2:11" ht="15" customHeight="1" x14ac:dyDescent="0.35">
      <c r="B21" s="34" t="s">
        <v>93</v>
      </c>
      <c r="C21" s="80" t="s">
        <v>9</v>
      </c>
      <c r="D21" s="102" t="s">
        <v>26</v>
      </c>
      <c r="E21" s="81">
        <v>15</v>
      </c>
      <c r="F21" s="82">
        <v>2000</v>
      </c>
      <c r="G21" s="82">
        <f>E21*F21</f>
        <v>30000</v>
      </c>
      <c r="H21" s="103">
        <f>G21*$F$5</f>
        <v>71.7</v>
      </c>
      <c r="I21" s="59"/>
      <c r="J21" s="59"/>
      <c r="K21" s="59"/>
    </row>
    <row r="22" spans="2:11" x14ac:dyDescent="0.35">
      <c r="B22" s="28" t="s">
        <v>27</v>
      </c>
      <c r="C22" s="30" t="s">
        <v>9</v>
      </c>
      <c r="D22" s="104" t="s">
        <v>28</v>
      </c>
      <c r="E22" s="31">
        <v>1</v>
      </c>
      <c r="F22" s="32">
        <v>25000</v>
      </c>
      <c r="G22" s="32">
        <f>E22*F22</f>
        <v>25000</v>
      </c>
      <c r="H22" s="33">
        <f>G22*$F$5</f>
        <v>59.750000000000007</v>
      </c>
      <c r="I22" s="59"/>
      <c r="J22" s="59"/>
      <c r="K22" s="59"/>
    </row>
    <row r="23" spans="2:11" x14ac:dyDescent="0.35">
      <c r="B23" s="28" t="s">
        <v>29</v>
      </c>
      <c r="C23" s="30" t="s">
        <v>9</v>
      </c>
      <c r="D23" s="104" t="s">
        <v>30</v>
      </c>
      <c r="E23" s="31">
        <v>5</v>
      </c>
      <c r="F23" s="32">
        <v>15000</v>
      </c>
      <c r="G23" s="32">
        <f>E23*F23</f>
        <v>75000</v>
      </c>
      <c r="H23" s="33">
        <f>G23*$F$5</f>
        <v>179.25000000000003</v>
      </c>
      <c r="I23" s="59"/>
      <c r="J23" s="59"/>
      <c r="K23" s="59"/>
    </row>
    <row r="24" spans="2:11" x14ac:dyDescent="0.35">
      <c r="B24" s="28"/>
      <c r="C24" s="30"/>
      <c r="D24" s="104"/>
      <c r="E24" s="31"/>
      <c r="F24" s="32"/>
      <c r="G24" s="32">
        <f>E24*F24</f>
        <v>0</v>
      </c>
      <c r="H24" s="33">
        <f>G24*$F$5</f>
        <v>0</v>
      </c>
      <c r="I24" s="59"/>
      <c r="J24" s="59"/>
      <c r="K24" s="59"/>
    </row>
    <row r="25" spans="2:11" x14ac:dyDescent="0.35">
      <c r="B25" s="28"/>
      <c r="C25" s="30"/>
      <c r="D25" s="104"/>
      <c r="E25" s="31"/>
      <c r="F25" s="32"/>
      <c r="G25" s="32">
        <f t="shared" ref="G25:G26" si="3">E25*F25</f>
        <v>0</v>
      </c>
      <c r="H25" s="33">
        <f t="shared" ref="H25:H26" si="4">G25*$F$5</f>
        <v>0</v>
      </c>
      <c r="I25" s="59"/>
      <c r="J25" s="59"/>
      <c r="K25" s="59"/>
    </row>
    <row r="26" spans="2:11" ht="15" thickBot="1" x14ac:dyDescent="0.4">
      <c r="B26" s="107"/>
      <c r="C26" s="96"/>
      <c r="D26" s="108"/>
      <c r="E26" s="97"/>
      <c r="F26" s="98"/>
      <c r="G26" s="98">
        <f t="shared" si="3"/>
        <v>0</v>
      </c>
      <c r="H26" s="109">
        <f t="shared" si="4"/>
        <v>0</v>
      </c>
      <c r="I26" s="59"/>
      <c r="J26" s="59"/>
      <c r="K26" s="59"/>
    </row>
    <row r="27" spans="2:11" ht="15" thickBot="1" x14ac:dyDescent="0.4">
      <c r="B27" s="111" t="s">
        <v>31</v>
      </c>
      <c r="C27" s="112"/>
      <c r="D27" s="112"/>
      <c r="E27" s="112"/>
      <c r="F27" s="112"/>
      <c r="G27" s="112"/>
      <c r="H27" s="113"/>
      <c r="I27" s="59"/>
      <c r="J27" s="59"/>
      <c r="K27" s="59"/>
    </row>
    <row r="28" spans="2:11" ht="15" customHeight="1" x14ac:dyDescent="0.35">
      <c r="B28" s="22" t="s">
        <v>32</v>
      </c>
      <c r="C28" s="24" t="s">
        <v>10</v>
      </c>
      <c r="D28" s="110" t="s">
        <v>33</v>
      </c>
      <c r="E28" s="25">
        <v>23</v>
      </c>
      <c r="F28" s="26">
        <v>5000</v>
      </c>
      <c r="G28" s="26">
        <f>E28*F28</f>
        <v>115000</v>
      </c>
      <c r="H28" s="27">
        <f>G28*$F$5</f>
        <v>274.85000000000002</v>
      </c>
      <c r="I28" s="59"/>
      <c r="J28" s="59"/>
      <c r="K28" s="59"/>
    </row>
    <row r="29" spans="2:11" x14ac:dyDescent="0.35">
      <c r="B29" s="28" t="s">
        <v>34</v>
      </c>
      <c r="C29" s="30" t="s">
        <v>10</v>
      </c>
      <c r="D29" s="104" t="s">
        <v>24</v>
      </c>
      <c r="E29" s="31">
        <v>1</v>
      </c>
      <c r="F29" s="32">
        <v>50000</v>
      </c>
      <c r="G29" s="32">
        <f>E29*F29</f>
        <v>50000</v>
      </c>
      <c r="H29" s="33">
        <f>G29*$F$5</f>
        <v>119.50000000000001</v>
      </c>
      <c r="I29" s="59"/>
      <c r="J29" s="59"/>
      <c r="K29" s="59"/>
    </row>
    <row r="30" spans="2:11" x14ac:dyDescent="0.35">
      <c r="B30" s="28"/>
      <c r="C30" s="30"/>
      <c r="D30" s="104"/>
      <c r="E30" s="31"/>
      <c r="F30" s="32"/>
      <c r="G30" s="32">
        <f t="shared" ref="G30:G32" si="5">E30*F30</f>
        <v>0</v>
      </c>
      <c r="H30" s="33">
        <f t="shared" ref="H30:H32" si="6">G30*$F$5</f>
        <v>0</v>
      </c>
      <c r="I30" s="59"/>
      <c r="J30" s="59"/>
      <c r="K30" s="59"/>
    </row>
    <row r="31" spans="2:11" x14ac:dyDescent="0.35">
      <c r="B31" s="28"/>
      <c r="C31" s="30"/>
      <c r="D31" s="104"/>
      <c r="E31" s="31"/>
      <c r="F31" s="32"/>
      <c r="G31" s="32">
        <f t="shared" si="5"/>
        <v>0</v>
      </c>
      <c r="H31" s="33">
        <f t="shared" si="6"/>
        <v>0</v>
      </c>
      <c r="I31" s="59"/>
      <c r="J31" s="59"/>
      <c r="K31" s="59"/>
    </row>
    <row r="32" spans="2:11" ht="15" thickBot="1" x14ac:dyDescent="0.4">
      <c r="B32" s="105"/>
      <c r="C32" s="73"/>
      <c r="D32" s="106"/>
      <c r="E32" s="74"/>
      <c r="F32" s="75"/>
      <c r="G32" s="75">
        <f t="shared" si="5"/>
        <v>0</v>
      </c>
      <c r="H32" s="84">
        <f t="shared" si="6"/>
        <v>0</v>
      </c>
      <c r="I32" s="59"/>
      <c r="J32" s="59"/>
      <c r="K32" s="59"/>
    </row>
    <row r="33" spans="2:11" ht="15" thickBot="1" x14ac:dyDescent="0.4">
      <c r="B33" s="111" t="s">
        <v>35</v>
      </c>
      <c r="C33" s="112"/>
      <c r="D33" s="112"/>
      <c r="E33" s="112"/>
      <c r="F33" s="112"/>
      <c r="G33" s="112"/>
      <c r="H33" s="113"/>
      <c r="I33" s="59"/>
      <c r="J33" s="59"/>
      <c r="K33" s="59"/>
    </row>
    <row r="34" spans="2:11" ht="15" thickBot="1" x14ac:dyDescent="0.4">
      <c r="B34" s="215" t="s">
        <v>23</v>
      </c>
      <c r="C34" s="216"/>
      <c r="D34" s="216"/>
      <c r="E34" s="216"/>
      <c r="F34" s="216"/>
      <c r="G34" s="216"/>
      <c r="H34" s="217"/>
      <c r="I34" s="59"/>
      <c r="J34" s="59"/>
      <c r="K34" s="59"/>
    </row>
    <row r="35" spans="2:11" x14ac:dyDescent="0.35">
      <c r="B35" s="22" t="s">
        <v>36</v>
      </c>
      <c r="C35" s="24" t="s">
        <v>14</v>
      </c>
      <c r="D35" s="24"/>
      <c r="E35" s="25">
        <v>33</v>
      </c>
      <c r="F35" s="26">
        <v>5000</v>
      </c>
      <c r="G35" s="26">
        <f>E35*F35</f>
        <v>165000</v>
      </c>
      <c r="H35" s="27">
        <f>G35*$F$5</f>
        <v>394.35</v>
      </c>
      <c r="I35" s="59"/>
      <c r="J35" s="59"/>
      <c r="K35" s="59"/>
    </row>
    <row r="36" spans="2:11" x14ac:dyDescent="0.35">
      <c r="B36" s="28" t="s">
        <v>37</v>
      </c>
      <c r="C36" s="30" t="s">
        <v>14</v>
      </c>
      <c r="D36" s="30"/>
      <c r="E36" s="31">
        <v>20</v>
      </c>
      <c r="F36" s="32">
        <v>5000</v>
      </c>
      <c r="G36" s="32">
        <f>E36*F36</f>
        <v>100000</v>
      </c>
      <c r="H36" s="33">
        <f>G36*$F$5</f>
        <v>239.00000000000003</v>
      </c>
      <c r="I36" s="59"/>
      <c r="J36" s="59"/>
      <c r="K36" s="59"/>
    </row>
    <row r="37" spans="2:11" x14ac:dyDescent="0.35">
      <c r="B37" s="28"/>
      <c r="C37" s="30"/>
      <c r="D37" s="30"/>
      <c r="E37" s="31"/>
      <c r="F37" s="32"/>
      <c r="G37" s="32">
        <f t="shared" ref="G37:G39" si="7">E37*F37</f>
        <v>0</v>
      </c>
      <c r="H37" s="33">
        <f t="shared" ref="H37:H39" si="8">G37*$F$5</f>
        <v>0</v>
      </c>
      <c r="I37" s="59"/>
      <c r="J37" s="59"/>
      <c r="K37" s="59"/>
    </row>
    <row r="38" spans="2:11" x14ac:dyDescent="0.35">
      <c r="B38" s="28"/>
      <c r="C38" s="30"/>
      <c r="D38" s="30"/>
      <c r="E38" s="31"/>
      <c r="F38" s="32"/>
      <c r="G38" s="32">
        <f t="shared" si="7"/>
        <v>0</v>
      </c>
      <c r="H38" s="33">
        <f t="shared" si="8"/>
        <v>0</v>
      </c>
      <c r="I38" s="59"/>
      <c r="J38" s="59"/>
      <c r="K38" s="59"/>
    </row>
    <row r="39" spans="2:11" ht="15" thickBot="1" x14ac:dyDescent="0.4">
      <c r="B39" s="105"/>
      <c r="C39" s="73"/>
      <c r="D39" s="73"/>
      <c r="E39" s="74"/>
      <c r="F39" s="75"/>
      <c r="G39" s="75">
        <f t="shared" si="7"/>
        <v>0</v>
      </c>
      <c r="H39" s="84">
        <f t="shared" si="8"/>
        <v>0</v>
      </c>
      <c r="I39" s="59"/>
      <c r="J39" s="59"/>
      <c r="K39" s="59"/>
    </row>
    <row r="40" spans="2:11" ht="15" thickBot="1" x14ac:dyDescent="0.4">
      <c r="B40" s="111" t="s">
        <v>38</v>
      </c>
      <c r="C40" s="112"/>
      <c r="D40" s="112"/>
      <c r="E40" s="112"/>
      <c r="F40" s="112"/>
      <c r="G40" s="112"/>
      <c r="H40" s="113"/>
      <c r="I40" s="59"/>
      <c r="J40" s="59"/>
      <c r="K40" s="59"/>
    </row>
    <row r="41" spans="2:11" x14ac:dyDescent="0.35">
      <c r="B41" s="22" t="s">
        <v>39</v>
      </c>
      <c r="C41" s="24" t="s">
        <v>15</v>
      </c>
      <c r="D41" s="24"/>
      <c r="E41" s="25">
        <v>15</v>
      </c>
      <c r="F41" s="26">
        <v>2000</v>
      </c>
      <c r="G41" s="26">
        <f>E41*F41</f>
        <v>30000</v>
      </c>
      <c r="H41" s="27">
        <f>G41*$F$5</f>
        <v>71.7</v>
      </c>
      <c r="I41" s="59"/>
      <c r="J41" s="59"/>
      <c r="K41" s="59"/>
    </row>
    <row r="42" spans="2:11" x14ac:dyDescent="0.35">
      <c r="B42" s="28" t="s">
        <v>40</v>
      </c>
      <c r="C42" s="30" t="s">
        <v>15</v>
      </c>
      <c r="D42" s="30"/>
      <c r="E42" s="31">
        <v>1</v>
      </c>
      <c r="F42" s="32">
        <v>25000</v>
      </c>
      <c r="G42" s="32">
        <f>E42*F42</f>
        <v>25000</v>
      </c>
      <c r="H42" s="33">
        <f>G42*$F$5</f>
        <v>59.750000000000007</v>
      </c>
      <c r="I42" s="59"/>
      <c r="J42" s="59"/>
      <c r="K42" s="59"/>
    </row>
    <row r="43" spans="2:11" x14ac:dyDescent="0.35">
      <c r="B43" s="28"/>
      <c r="C43" s="30"/>
      <c r="D43" s="30"/>
      <c r="E43" s="31"/>
      <c r="F43" s="32"/>
      <c r="G43" s="32">
        <f t="shared" ref="G43:G45" si="9">E43*F43</f>
        <v>0</v>
      </c>
      <c r="H43" s="33">
        <f t="shared" ref="H43:H45" si="10">G43*$F$5</f>
        <v>0</v>
      </c>
      <c r="I43" s="59"/>
      <c r="J43" s="59"/>
      <c r="K43" s="59"/>
    </row>
    <row r="44" spans="2:11" x14ac:dyDescent="0.35">
      <c r="B44" s="28"/>
      <c r="C44" s="30"/>
      <c r="D44" s="30"/>
      <c r="E44" s="31"/>
      <c r="F44" s="32"/>
      <c r="G44" s="32">
        <f t="shared" si="9"/>
        <v>0</v>
      </c>
      <c r="H44" s="33">
        <f t="shared" si="10"/>
        <v>0</v>
      </c>
      <c r="I44" s="59"/>
      <c r="J44" s="59"/>
      <c r="K44" s="59"/>
    </row>
    <row r="45" spans="2:11" ht="15" thickBot="1" x14ac:dyDescent="0.4">
      <c r="B45" s="105"/>
      <c r="C45" s="73"/>
      <c r="D45" s="73"/>
      <c r="E45" s="74"/>
      <c r="F45" s="75"/>
      <c r="G45" s="75">
        <f t="shared" si="9"/>
        <v>0</v>
      </c>
      <c r="H45" s="84">
        <f t="shared" si="10"/>
        <v>0</v>
      </c>
      <c r="I45" s="59"/>
      <c r="J45" s="59"/>
      <c r="K45" s="59"/>
    </row>
    <row r="46" spans="2:11" ht="15" thickBot="1" x14ac:dyDescent="0.4">
      <c r="B46" s="111" t="s">
        <v>41</v>
      </c>
      <c r="C46" s="112"/>
      <c r="D46" s="112"/>
      <c r="E46" s="112"/>
      <c r="F46" s="112"/>
      <c r="G46" s="112"/>
      <c r="H46" s="113"/>
      <c r="I46" s="59"/>
      <c r="J46" s="59"/>
      <c r="K46" s="59"/>
    </row>
    <row r="47" spans="2:11" x14ac:dyDescent="0.35">
      <c r="B47" s="22" t="s">
        <v>42</v>
      </c>
      <c r="C47" s="24" t="s">
        <v>16</v>
      </c>
      <c r="D47" s="24"/>
      <c r="E47" s="25">
        <v>23</v>
      </c>
      <c r="F47" s="26">
        <v>5000</v>
      </c>
      <c r="G47" s="26">
        <f>E47*F47</f>
        <v>115000</v>
      </c>
      <c r="H47" s="27">
        <f>G47*$F$5</f>
        <v>274.85000000000002</v>
      </c>
      <c r="I47" s="59"/>
      <c r="J47" s="59"/>
      <c r="K47" s="59"/>
    </row>
    <row r="48" spans="2:11" x14ac:dyDescent="0.35">
      <c r="B48" s="28" t="s">
        <v>43</v>
      </c>
      <c r="C48" s="30" t="s">
        <v>16</v>
      </c>
      <c r="D48" s="30"/>
      <c r="E48" s="31">
        <v>1</v>
      </c>
      <c r="F48" s="32">
        <v>50000</v>
      </c>
      <c r="G48" s="32">
        <f>E48*F48</f>
        <v>50000</v>
      </c>
      <c r="H48" s="33">
        <f>G48*$F$5</f>
        <v>119.50000000000001</v>
      </c>
      <c r="I48" s="59"/>
      <c r="J48" s="59"/>
      <c r="K48" s="59"/>
    </row>
    <row r="49" spans="2:11" x14ac:dyDescent="0.35">
      <c r="B49" s="28"/>
      <c r="C49" s="30"/>
      <c r="D49" s="30"/>
      <c r="E49" s="31"/>
      <c r="F49" s="32"/>
      <c r="G49" s="32">
        <f>E49*F49</f>
        <v>0</v>
      </c>
      <c r="H49" s="33">
        <f>G49*$F$5</f>
        <v>0</v>
      </c>
      <c r="I49" s="59"/>
      <c r="J49" s="59"/>
      <c r="K49" s="59"/>
    </row>
    <row r="50" spans="2:11" x14ac:dyDescent="0.35">
      <c r="B50" s="28"/>
      <c r="C50" s="30"/>
      <c r="D50" s="30"/>
      <c r="E50" s="31"/>
      <c r="F50" s="32"/>
      <c r="G50" s="32">
        <f t="shared" ref="G50:G52" si="11">E50*F50</f>
        <v>0</v>
      </c>
      <c r="H50" s="33">
        <f t="shared" ref="H50:H52" si="12">G50*$F$5</f>
        <v>0</v>
      </c>
      <c r="I50" s="59"/>
      <c r="J50" s="59"/>
      <c r="K50" s="59"/>
    </row>
    <row r="51" spans="2:11" x14ac:dyDescent="0.35">
      <c r="B51" s="28"/>
      <c r="C51" s="30"/>
      <c r="D51" s="30"/>
      <c r="E51" s="31"/>
      <c r="F51" s="32"/>
      <c r="G51" s="32">
        <f t="shared" si="11"/>
        <v>0</v>
      </c>
      <c r="H51" s="33">
        <f t="shared" si="12"/>
        <v>0</v>
      </c>
      <c r="I51" s="59"/>
      <c r="J51" s="59"/>
      <c r="K51" s="59"/>
    </row>
    <row r="52" spans="2:11" ht="15" thickBot="1" x14ac:dyDescent="0.4">
      <c r="B52" s="105"/>
      <c r="C52" s="73"/>
      <c r="D52" s="73"/>
      <c r="E52" s="74"/>
      <c r="F52" s="75"/>
      <c r="G52" s="75">
        <f t="shared" si="11"/>
        <v>0</v>
      </c>
      <c r="H52" s="84">
        <f t="shared" si="12"/>
        <v>0</v>
      </c>
      <c r="I52" s="59"/>
      <c r="J52" s="59"/>
      <c r="K52" s="59"/>
    </row>
    <row r="53" spans="2:11" x14ac:dyDescent="0.35">
      <c r="B53" s="59"/>
      <c r="C53" s="59"/>
      <c r="D53" s="59"/>
      <c r="E53" s="60"/>
      <c r="F53" s="64"/>
      <c r="G53" s="64"/>
      <c r="H53" s="64"/>
      <c r="I53" s="59"/>
      <c r="J53" s="59"/>
      <c r="K53" s="59"/>
    </row>
    <row r="54" spans="2:11" x14ac:dyDescent="0.35">
      <c r="B54" s="59"/>
      <c r="C54" s="59"/>
      <c r="D54" s="59"/>
      <c r="E54" s="60"/>
      <c r="F54" s="64"/>
      <c r="G54" s="64"/>
      <c r="H54" s="64"/>
      <c r="I54" s="59"/>
      <c r="J54" s="59"/>
      <c r="K54" s="59"/>
    </row>
    <row r="55" spans="2:11" x14ac:dyDescent="0.35">
      <c r="B55" s="59"/>
      <c r="C55" s="59"/>
      <c r="D55" s="59"/>
      <c r="E55" s="60"/>
      <c r="F55" s="64"/>
      <c r="G55" s="64"/>
      <c r="H55" s="64"/>
      <c r="I55" s="59"/>
      <c r="J55" s="59"/>
      <c r="K55" s="59"/>
    </row>
    <row r="56" spans="2:11" x14ac:dyDescent="0.35">
      <c r="B56" s="59"/>
      <c r="C56" s="59"/>
      <c r="D56" s="59"/>
      <c r="E56" s="60"/>
      <c r="F56" s="64"/>
      <c r="G56" s="64"/>
      <c r="H56" s="64"/>
      <c r="I56" s="59"/>
      <c r="J56" s="59"/>
      <c r="K56" s="59"/>
    </row>
    <row r="57" spans="2:11" x14ac:dyDescent="0.35">
      <c r="B57" s="59"/>
      <c r="C57" s="59"/>
      <c r="D57" s="59"/>
      <c r="E57" s="60"/>
      <c r="F57" s="64"/>
      <c r="G57" s="64"/>
      <c r="H57" s="64"/>
      <c r="I57" s="59"/>
      <c r="J57" s="59"/>
      <c r="K57" s="59"/>
    </row>
    <row r="58" spans="2:11" x14ac:dyDescent="0.35">
      <c r="B58" s="59"/>
      <c r="C58" s="59"/>
      <c r="D58" s="59"/>
      <c r="E58" s="60"/>
      <c r="F58" s="64"/>
      <c r="G58" s="64"/>
      <c r="H58" s="64"/>
      <c r="I58" s="59"/>
      <c r="J58" s="59"/>
      <c r="K58" s="59"/>
    </row>
    <row r="59" spans="2:11" x14ac:dyDescent="0.35">
      <c r="B59" s="59"/>
      <c r="C59" s="59"/>
      <c r="D59" s="59"/>
      <c r="E59" s="60"/>
      <c r="F59" s="64"/>
      <c r="G59" s="64"/>
      <c r="H59" s="64"/>
      <c r="I59" s="59"/>
      <c r="J59" s="59"/>
      <c r="K59" s="59"/>
    </row>
    <row r="60" spans="2:11" x14ac:dyDescent="0.35">
      <c r="B60" s="59"/>
      <c r="C60" s="59"/>
      <c r="D60" s="59"/>
      <c r="E60" s="60"/>
      <c r="F60" s="64"/>
      <c r="G60" s="64"/>
      <c r="H60" s="64"/>
      <c r="I60" s="59"/>
      <c r="J60" s="59"/>
      <c r="K60" s="59"/>
    </row>
    <row r="61" spans="2:11" x14ac:dyDescent="0.35">
      <c r="B61" s="59"/>
      <c r="C61" s="59"/>
      <c r="D61" s="59"/>
      <c r="E61" s="60"/>
      <c r="F61" s="64"/>
      <c r="G61" s="64"/>
      <c r="H61" s="64"/>
      <c r="I61" s="59"/>
      <c r="J61" s="59"/>
      <c r="K61" s="59"/>
    </row>
    <row r="62" spans="2:11" x14ac:dyDescent="0.35">
      <c r="B62" s="59"/>
      <c r="C62" s="59"/>
      <c r="D62" s="59"/>
      <c r="E62" s="60"/>
      <c r="F62" s="64"/>
      <c r="G62" s="64"/>
      <c r="H62" s="64"/>
      <c r="I62" s="59"/>
      <c r="J62" s="59"/>
      <c r="K62" s="59"/>
    </row>
    <row r="63" spans="2:11" x14ac:dyDescent="0.35">
      <c r="B63" s="59"/>
      <c r="C63" s="59"/>
      <c r="D63" s="59"/>
      <c r="E63" s="60"/>
      <c r="F63" s="64"/>
      <c r="G63" s="64"/>
      <c r="H63" s="64"/>
      <c r="I63" s="59"/>
      <c r="J63" s="59"/>
      <c r="K63" s="59"/>
    </row>
    <row r="64" spans="2:11" x14ac:dyDescent="0.35">
      <c r="B64" s="59"/>
      <c r="C64" s="59"/>
      <c r="D64" s="59"/>
      <c r="E64" s="60"/>
      <c r="F64" s="64"/>
      <c r="G64" s="64"/>
      <c r="H64" s="64"/>
      <c r="I64" s="59"/>
      <c r="J64" s="59"/>
      <c r="K64" s="59"/>
    </row>
    <row r="65" spans="2:11" x14ac:dyDescent="0.35">
      <c r="B65" s="59"/>
      <c r="C65" s="59"/>
      <c r="D65" s="59"/>
      <c r="E65" s="60"/>
      <c r="F65" s="64"/>
      <c r="G65" s="64"/>
      <c r="H65" s="64"/>
      <c r="I65" s="59"/>
      <c r="J65" s="59"/>
      <c r="K65" s="59"/>
    </row>
    <row r="66" spans="2:11" x14ac:dyDescent="0.35">
      <c r="B66" s="59"/>
      <c r="C66" s="59"/>
      <c r="D66" s="59"/>
      <c r="E66" s="60"/>
      <c r="F66" s="64"/>
      <c r="G66" s="64"/>
      <c r="H66" s="64"/>
      <c r="I66" s="59"/>
      <c r="J66" s="59"/>
      <c r="K66" s="59"/>
    </row>
    <row r="67" spans="2:11" x14ac:dyDescent="0.35">
      <c r="B67" s="59"/>
      <c r="C67" s="59"/>
      <c r="D67" s="59"/>
      <c r="E67" s="60"/>
      <c r="F67" s="64"/>
      <c r="G67" s="64"/>
      <c r="H67" s="64"/>
      <c r="I67" s="59"/>
      <c r="J67" s="59"/>
      <c r="K67" s="59"/>
    </row>
    <row r="68" spans="2:11" x14ac:dyDescent="0.35">
      <c r="B68" s="59"/>
      <c r="C68" s="59"/>
      <c r="D68" s="59"/>
      <c r="E68" s="60"/>
      <c r="F68" s="64"/>
      <c r="G68" s="64"/>
      <c r="H68" s="64"/>
      <c r="I68" s="59"/>
      <c r="J68" s="59"/>
      <c r="K68" s="59"/>
    </row>
    <row r="69" spans="2:11" x14ac:dyDescent="0.35">
      <c r="B69" s="59"/>
      <c r="C69" s="59"/>
      <c r="D69" s="59"/>
      <c r="E69" s="60"/>
      <c r="F69" s="64"/>
      <c r="G69" s="64"/>
      <c r="H69" s="64"/>
      <c r="I69" s="59"/>
      <c r="J69" s="59"/>
      <c r="K69" s="59"/>
    </row>
  </sheetData>
  <mergeCells count="4">
    <mergeCell ref="B1:H2"/>
    <mergeCell ref="B34:H34"/>
    <mergeCell ref="D6:F6"/>
    <mergeCell ref="B12:H12"/>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showInputMessage="1" showErrorMessage="1" xr:uid="{53B44FC4-C040-460D-A425-FE392FE8CDC4}">
          <x14:formula1>
            <xm:f>'Résumé du budget'!$B$12</xm:f>
          </x14:formula1>
          <xm:sqref>C21:C26</xm:sqref>
        </x14:dataValidation>
        <x14:dataValidation type="list" showInputMessage="1" showErrorMessage="1" xr:uid="{A2C6AFEC-ACC7-42EC-9F9F-CB67A7790E53}">
          <x14:formula1>
            <xm:f>'Résumé du budget'!$B$13</xm:f>
          </x14:formula1>
          <xm:sqref>C28:C32</xm:sqref>
        </x14:dataValidation>
        <x14:dataValidation type="list" showInputMessage="1" showErrorMessage="1" xr:uid="{20FA4D27-A6C2-4B1E-BD57-24858F58E6D8}">
          <x14:formula1>
            <xm:f>'Résumé du budget'!$B$21</xm:f>
          </x14:formula1>
          <xm:sqref>C35:C39</xm:sqref>
        </x14:dataValidation>
        <x14:dataValidation type="list" showInputMessage="1" showErrorMessage="1" xr:uid="{15FADE7E-A912-4907-8E46-2EA7EEA4B214}">
          <x14:formula1>
            <xm:f>'Résumé du budget'!$B$22</xm:f>
          </x14:formula1>
          <xm:sqref>C41:C45</xm:sqref>
        </x14:dataValidation>
        <x14:dataValidation type="list" showInputMessage="1" showErrorMessage="1" xr:uid="{C5CC9A59-EF64-43F3-9CE2-E9193D9C731B}">
          <x14:formula1>
            <xm:f>'Résumé du budget'!$B$23</xm:f>
          </x14:formula1>
          <xm:sqref>C47:C52</xm:sqref>
        </x14:dataValidation>
        <x14:dataValidation type="list" showInputMessage="1" showErrorMessage="1" xr:uid="{13FE826D-89FA-483B-8FAB-F3AFFD0B8B41}">
          <x14:formula1>
            <xm:f>'Résumé du budget'!$B$11</xm:f>
          </x14:formula1>
          <xm:sqref>C13:C19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D591BC784C1B43B5A4CAE87CC78C70" ma:contentTypeVersion="13" ma:contentTypeDescription="Crée un document." ma:contentTypeScope="" ma:versionID="9514066f943a4dab8960d0291116752b">
  <xsd:schema xmlns:xsd="http://www.w3.org/2001/XMLSchema" xmlns:xs="http://www.w3.org/2001/XMLSchema" xmlns:p="http://schemas.microsoft.com/office/2006/metadata/properties" xmlns:ns2="fd429d88-554b-417d-b9cc-30e356684ab0" xmlns:ns3="c774f66d-cdd4-441a-a521-7e9e49a9b942" targetNamespace="http://schemas.microsoft.com/office/2006/metadata/properties" ma:root="true" ma:fieldsID="d605e4ac67bf500179848dbab55ada01" ns2:_="" ns3:_="">
    <xsd:import namespace="fd429d88-554b-417d-b9cc-30e356684ab0"/>
    <xsd:import namespace="c774f66d-cdd4-441a-a521-7e9e49a9b9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429d88-554b-417d-b9cc-30e356684a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74f66d-cdd4-441a-a521-7e9e49a9b942"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200885-8445-46CF-BADC-6BF0E30E1B03}">
  <ds:schemaRefs>
    <ds:schemaRef ds:uri="http://schemas.microsoft.com/sharepoint/v3/contenttype/forms"/>
  </ds:schemaRefs>
</ds:datastoreItem>
</file>

<file path=customXml/itemProps2.xml><?xml version="1.0" encoding="utf-8"?>
<ds:datastoreItem xmlns:ds="http://schemas.openxmlformats.org/officeDocument/2006/customXml" ds:itemID="{411A9BBD-0D19-46CC-A04A-97E4D13806B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54F2354-EEEE-4A66-B031-993729AC01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429d88-554b-417d-b9cc-30e356684ab0"/>
    <ds:schemaRef ds:uri="c774f66d-cdd4-441a-a521-7e9e49a9b9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Instructions </vt:lpstr>
      <vt:lpstr>Résumé du budget</vt:lpstr>
      <vt:lpstr>Budget_Activites</vt:lpstr>
      <vt:lpstr>Budget_Fonctionnement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HP</cp:lastModifiedBy>
  <cp:revision/>
  <dcterms:created xsi:type="dcterms:W3CDTF">2020-08-05T11:26:54Z</dcterms:created>
  <dcterms:modified xsi:type="dcterms:W3CDTF">2021-11-10T16:59:12Z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0x010100BDD591BC784C1B43B5A4CAE87CC78C70</vt:lpwstr>
  </property>
</Properties>
</file>